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こうち企業支援センターbackup\KIC\02-1事業関係\★NPO課事業報告_決算\事業会計報告18期\"/>
    </mc:Choice>
  </mc:AlternateContent>
  <bookViews>
    <workbookView xWindow="240" yWindow="90" windowWidth="14955" windowHeight="7980"/>
  </bookViews>
  <sheets>
    <sheet name="財産目録（KIC）" sheetId="3" r:id="rId1"/>
    <sheet name="貸借対照表（KIC）" sheetId="2" r:id="rId2"/>
    <sheet name="活動計算書（KIC）" sheetId="1" r:id="rId3"/>
    <sheet name="Sheet4" sheetId="4" r:id="rId4"/>
    <sheet name="Sheet1" sheetId="5" r:id="rId5"/>
  </sheets>
  <definedNames>
    <definedName name="_xlnm.Print_Area" localSheetId="2">'活動計算書（KIC）'!$A$1:$D$105</definedName>
    <definedName name="_xlnm.Print_Area" localSheetId="0">'財産目録（KIC）'!$A$1:$C$46</definedName>
  </definedNames>
  <calcPr calcId="162913"/>
  <fileRecoveryPr autoRecover="0"/>
</workbook>
</file>

<file path=xl/calcChain.xml><?xml version="1.0" encoding="utf-8"?>
<calcChain xmlns="http://schemas.openxmlformats.org/spreadsheetml/2006/main">
  <c r="B26" i="1" l="1"/>
  <c r="B24" i="1" l="1"/>
  <c r="B23" i="1"/>
  <c r="B21" i="1"/>
  <c r="B20" i="1"/>
  <c r="B30" i="1" s="1"/>
  <c r="B40" i="3"/>
  <c r="B40" i="2"/>
  <c r="B91" i="1" l="1"/>
  <c r="B59" i="1"/>
  <c r="B66" i="1"/>
  <c r="B34" i="1"/>
  <c r="B18" i="1"/>
  <c r="B15" i="1"/>
  <c r="B10" i="1"/>
  <c r="B92" i="1" l="1"/>
  <c r="B35" i="1"/>
  <c r="B44" i="2" l="1"/>
  <c r="B45" i="2"/>
  <c r="B42" i="1" l="1"/>
  <c r="B60" i="1" s="1"/>
  <c r="B93" i="1" l="1"/>
  <c r="B94" i="1" s="1"/>
  <c r="B102" i="1" s="1"/>
  <c r="B104" i="1" s="1"/>
  <c r="B49" i="2"/>
  <c r="B50" i="2" s="1"/>
  <c r="B30" i="2"/>
  <c r="B25" i="3"/>
  <c r="B24" i="2"/>
  <c r="B21" i="2"/>
  <c r="B16" i="2"/>
  <c r="B44" i="3"/>
  <c r="B30" i="3"/>
  <c r="B22" i="3"/>
  <c r="B17" i="3"/>
  <c r="B31" i="2" l="1"/>
  <c r="B32" i="2" s="1"/>
  <c r="B45" i="3"/>
  <c r="B31" i="3"/>
  <c r="B46" i="3" l="1"/>
</calcChain>
</file>

<file path=xl/sharedStrings.xml><?xml version="1.0" encoding="utf-8"?>
<sst xmlns="http://schemas.openxmlformats.org/spreadsheetml/2006/main" count="205" uniqueCount="148">
  <si>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</si>
  <si>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</si>
  <si>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</si>
  <si>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</si>
  <si>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</si>
  <si>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</si>
  <si>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</si>
  <si>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</si>
  <si>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月会費等</t>
    <rPh sb="0" eb="1">
      <t>ツキ</t>
    </rPh>
    <rPh sb="1" eb="3">
      <t>カイヒ</t>
    </rPh>
    <rPh sb="3" eb="4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</si>
  <si>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</si>
  <si>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</si>
  <si>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</si>
  <si>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</si>
  <si>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</si>
  <si>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</si>
  <si>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</si>
  <si>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</si>
  <si>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</si>
  <si>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</si>
  <si>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</si>
  <si>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</si>
  <si>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</si>
  <si>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</si>
  <si>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</si>
  <si>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</si>
  <si>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</si>
  <si>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</si>
  <si>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</si>
  <si>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</si>
  <si>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</si>
  <si>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</si>
  <si>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</si>
  <si>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</si>
  <si>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</si>
  <si>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</si>
  <si>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</si>
  <si>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</si>
  <si>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</si>
  <si>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</si>
  <si>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</si>
  <si>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販売外注費</t>
    <rPh sb="0" eb="2">
      <t>ハンバイ</t>
    </rPh>
    <rPh sb="2" eb="5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</si>
  <si>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</si>
  <si>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</si>
  <si>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</si>
  <si>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3">
      <t>ヨウ</t>
    </rPh>
    <rPh sb="3" eb="4">
      <t>ヒン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</si>
  <si>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</si>
  <si>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</si>
  <si>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</si>
  <si>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</si>
  <si>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</si>
  <si>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</si>
  <si>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</si>
  <si>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</si>
  <si>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</si>
  <si>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</si>
  <si>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</si>
  <si>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</si>
  <si>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</si>
  <si>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</si>
  <si>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</si>
  <si>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</si>
  <si>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</si>
  <si>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</si>
  <si>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</si>
  <si>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</si>
  <si>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</si>
  <si>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</si>
  <si>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</si>
  <si>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</si>
  <si>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</si>
  <si>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</si>
  <si>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</si>
  <si>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</si>
  <si>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</si>
  <si>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</si>
  <si>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</si>
  <si>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</si>
  <si>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</si>
  <si>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</si>
  <si>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</si>
  <si>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</si>
  <si>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</si>
  <si>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</si>
  <si>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</si>
  <si>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前払費用</t>
    <rPh sb="0" eb="1">
      <t>マエ</t>
    </rPh>
    <rPh sb="1" eb="2">
      <t>ハラ</t>
    </rPh>
    <rPh sb="2" eb="4">
      <t>ヒヨウ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</si>
  <si>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</si>
  <si>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</si>
  <si>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</si>
  <si>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</si>
  <si>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</si>
  <si>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</si>
  <si>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</si>
  <si>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</si>
  <si>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</si>
  <si>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</si>
  <si>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</si>
  <si>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</si>
  <si>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</si>
  <si>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</si>
  <si>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</si>
  <si>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</si>
  <si>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未払費用</t>
    <rPh sb="0" eb="2">
      <t>ミハライ</t>
    </rPh>
    <rPh sb="2" eb="4">
      <t>ヒヨウ</t>
    </rPh>
    <phoneticPr fontId="2"/>
  </si>
  <si>
    <t>前受金</t>
    <rPh sb="0" eb="3">
      <t>マエウケキン</t>
    </rPh>
    <phoneticPr fontId="2"/>
  </si>
  <si>
    <t>預り金（源泉所得税・住民税）</t>
    <rPh sb="0" eb="1">
      <t>アズカ</t>
    </rPh>
    <rPh sb="2" eb="3">
      <t>キン</t>
    </rPh>
    <rPh sb="4" eb="6">
      <t>ゲンセン</t>
    </rPh>
    <rPh sb="6" eb="9">
      <t>ショトクゼイ</t>
    </rPh>
    <rPh sb="10" eb="13">
      <t>ジュウミンゼイ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</si>
  <si>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</si>
  <si>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</si>
  <si>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</si>
  <si>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</si>
  <si>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</si>
  <si>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</si>
  <si>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</si>
  <si>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</si>
  <si>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</si>
  <si>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</si>
  <si>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</si>
  <si>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</si>
  <si>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</si>
  <si>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</si>
  <si>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</si>
  <si>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</si>
  <si>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</si>
  <si>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</si>
  <si>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</si>
  <si>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</si>
  <si>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会議費</t>
    <rPh sb="0" eb="3">
      <t>カイギヒ</t>
    </rPh>
    <phoneticPr fontId="2"/>
  </si>
  <si>
    <t>荷造り運賃</t>
    <rPh sb="0" eb="2">
      <t>ニヅク</t>
    </rPh>
    <rPh sb="3" eb="5">
      <t>ウンチン</t>
    </rPh>
    <phoneticPr fontId="2"/>
  </si>
  <si>
    <t>雑費</t>
    <rPh sb="0" eb="2">
      <t>ザッピ</t>
    </rPh>
    <phoneticPr fontId="2"/>
  </si>
  <si>
    <t>交際費</t>
    <rPh sb="0" eb="2">
      <t>コウサイ</t>
    </rPh>
    <rPh sb="2" eb="3">
      <t>ヒ</t>
    </rPh>
    <phoneticPr fontId="2"/>
  </si>
  <si>
    <t>仮受金</t>
    <rPh sb="0" eb="2">
      <t>カリウケ</t>
    </rPh>
    <rPh sb="2" eb="3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</si>
  <si>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</si>
  <si>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</si>
  <si>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仮受金</t>
    <rPh sb="0" eb="2">
      <t>カリウケ</t>
    </rPh>
    <rPh sb="2" eb="3">
      <t>キン</t>
    </rPh>
    <phoneticPr fontId="2"/>
  </si>
  <si>
    <t>出資金</t>
    <rPh sb="0" eb="3">
      <t>シュッシキン</t>
    </rPh>
    <phoneticPr fontId="2"/>
  </si>
  <si>
    <t>入会金,年会費</t>
    <rPh sb="0" eb="3">
      <t>ニュウカイキン</t>
    </rPh>
    <phoneticPr fontId="2"/>
  </si>
  <si>
    <t>　　外注費</t>
    <rPh sb="2" eb="5">
      <t>ガイチュウヒ</t>
    </rPh>
    <phoneticPr fontId="2"/>
  </si>
  <si>
    <t>前払金</t>
    <rPh sb="0" eb="2">
      <t>マエバラ</t>
    </rPh>
    <rPh sb="2" eb="3">
      <t>キン</t>
    </rPh>
    <phoneticPr fontId="2"/>
  </si>
  <si>
    <t>立替金</t>
    <rPh sb="0" eb="2">
      <t>タテカエ</t>
    </rPh>
    <rPh sb="2" eb="3">
      <t>キン</t>
    </rPh>
    <phoneticPr fontId="2"/>
  </si>
  <si>
    <t>交際費</t>
    <rPh sb="0" eb="3">
      <t>コウサイヒ</t>
    </rPh>
    <phoneticPr fontId="2"/>
  </si>
  <si>
    <t>賃借料</t>
    <rPh sb="0" eb="3">
      <t>チンシャクリョウ</t>
    </rPh>
    <phoneticPr fontId="2"/>
  </si>
  <si>
    <t>２８年度　活動計算書</t>
    <rPh sb="2" eb="4">
      <t>ネンド</t>
    </rPh>
    <rPh sb="5" eb="7">
      <t>カツドウ</t>
    </rPh>
    <rPh sb="7" eb="10">
      <t>ケイサンショ</t>
    </rPh>
    <phoneticPr fontId="2"/>
  </si>
  <si>
    <t>平成28年7月1日から平成29年6月30日まで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2"/>
  </si>
  <si>
    <t>２８年度　財産目録</t>
    <rPh sb="2" eb="4">
      <t>ネンド</t>
    </rPh>
    <rPh sb="5" eb="7">
      <t>ザイサン</t>
    </rPh>
    <rPh sb="7" eb="9">
      <t>モクロク</t>
    </rPh>
    <phoneticPr fontId="2"/>
  </si>
  <si>
    <t>平成29年6月30日現在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</si>
  <si>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２８年度　貸借対照表</t>
    <rPh sb="2" eb="4">
      <t>ネンド</t>
    </rPh>
    <rPh sb="5" eb="10">
      <t>タイシャクタイショウヒョウ</t>
    </rPh>
    <phoneticPr fontId="2"/>
  </si>
  <si>
    <t>未収入金</t>
    <rPh sb="0" eb="2">
      <t>ミシュウ</t>
    </rPh>
    <rPh sb="2" eb="4">
      <t>ニュウキン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</si>
  <si>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</si>
  <si>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</si>
  <si>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年会費未収金(受取会費等)</t>
    <rPh sb="7" eb="9">
      <t>ウケトリ</t>
    </rPh>
    <rPh sb="9" eb="10">
      <t>カイ</t>
    </rPh>
    <rPh sb="10" eb="11">
      <t>ヒ</t>
    </rPh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</si>
</sst>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49" fontId="4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5" fillId="0" borderId="5" xfId="0" applyFont="1" applyBorder="1" applyAlignment="1">
      <alignment horizontal="left" vertical="center" wrapText="1" indent="2" shrinkToFit="1"/>
    </xf>
    <xf numFmtId="0" fontId="0" fillId="0" borderId="2" xfId="0" applyBorder="1" applyAlignment="1">
      <alignment horizontal="left" vertical="center" indent="2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38" fontId="0" fillId="0" borderId="0" xfId="1" applyFont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left" vertical="center" indent="3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3" xfId="0" applyNumberFormat="1" applyFont="1" applyBorder="1">
      <alignment vertical="center"/>
    </xf>
    <xf numFmtId="0" fontId="0" fillId="0" borderId="7" xfId="0" applyBorder="1" applyAlignment="1">
      <alignment horizontal="left" vertical="center" indent="2"/>
    </xf>
    <xf numFmtId="3" fontId="0" fillId="0" borderId="4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5" fillId="0" borderId="4" xfId="0" applyNumberFormat="1" applyFont="1" applyFill="1" applyBorder="1">
      <alignment vertical="center"/>
    </xf>
    <xf numFmtId="3" fontId="11" fillId="0" borderId="7" xfId="0" applyNumberFormat="1" applyFont="1" applyBorder="1">
      <alignment vertical="center"/>
    </xf>
    <xf numFmtId="3" fontId="11" fillId="0" borderId="5" xfId="0" applyNumberFormat="1" applyFont="1" applyBorder="1">
      <alignment vertical="center"/>
    </xf>
    <xf numFmtId="0" fontId="5" fillId="0" borderId="4" xfId="0" applyFont="1" applyBorder="1" applyAlignment="1">
      <alignment horizontal="left" vertical="center" indent="3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Normal="100" zoomScaleSheetLayoutView="100" workbookViewId="0">
      <pane ySplit="5" topLeftCell="A6" activePane="bottomLeft" state="frozen"/>
      <selection activeCell="A27" sqref="A27"/>
      <selection pane="bottomLeft" sqref="A1:C1"/>
    </sheetView>
  </sheetViews>
  <sheetFormatPr defaultRowHeight="13.5" x14ac:dyDescent="0.15"/>
  <cols>
    <col min="1" max="1" width="46.625" customWidth="1"/>
    <col min="2" max="3" width="15" style="1" customWidth="1"/>
  </cols>
  <sheetData>
    <row r="1" spans="1:3" ht="17.25" x14ac:dyDescent="0.15">
      <c r="A1" s="66" t="s">
        <v>141</v>
      </c>
      <c r="B1" s="66"/>
      <c r="C1" s="66"/>
    </row>
    <row r="2" spans="1:3" x14ac:dyDescent="0.15">
      <c r="A2" s="67" t="s">
        <v>142</v>
      </c>
      <c r="B2" s="67"/>
      <c r="C2" s="67"/>
    </row>
    <row r="3" spans="1:3" x14ac:dyDescent="0.15">
      <c r="C3" s="2" t="s">
        <v>0</v>
      </c>
    </row>
    <row r="4" spans="1:3" x14ac:dyDescent="0.15">
      <c r="C4" s="2" t="s">
        <v>1</v>
      </c>
    </row>
    <row r="5" spans="1:3" s="6" customFormat="1" ht="24" customHeight="1" x14ac:dyDescent="0.15">
      <c r="A5" s="3" t="s">
        <v>2</v>
      </c>
      <c r="B5" s="68" t="s">
        <v>77</v>
      </c>
      <c r="C5" s="69"/>
    </row>
    <row r="6" spans="1:3" ht="18" customHeight="1" x14ac:dyDescent="0.15">
      <c r="A6" s="7" t="s">
        <v>78</v>
      </c>
      <c r="B6" s="70"/>
      <c r="C6" s="71"/>
    </row>
    <row r="7" spans="1:3" ht="18" customHeight="1" x14ac:dyDescent="0.15">
      <c r="A7" s="24" t="s">
        <v>79</v>
      </c>
      <c r="B7" s="72"/>
      <c r="C7" s="73"/>
    </row>
    <row r="8" spans="1:3" ht="18" customHeight="1" x14ac:dyDescent="0.15">
      <c r="A8" s="25" t="s">
        <v>80</v>
      </c>
      <c r="B8" s="74">
        <v>502761</v>
      </c>
      <c r="C8" s="75"/>
    </row>
    <row r="9" spans="1:3" ht="18" customHeight="1" x14ac:dyDescent="0.15">
      <c r="A9" s="25" t="s">
        <v>81</v>
      </c>
      <c r="B9" s="74">
        <v>5455758</v>
      </c>
      <c r="C9" s="75"/>
    </row>
    <row r="10" spans="1:3" ht="18" customHeight="1" x14ac:dyDescent="0.15">
      <c r="A10" s="25" t="s">
        <v>82</v>
      </c>
      <c r="B10" s="74">
        <v>16369</v>
      </c>
      <c r="C10" s="75"/>
    </row>
    <row r="11" spans="1:3" ht="18" customHeight="1" x14ac:dyDescent="0.15">
      <c r="A11" s="25" t="s">
        <v>83</v>
      </c>
      <c r="B11" s="74">
        <v>720067</v>
      </c>
      <c r="C11" s="75"/>
    </row>
    <row r="12" spans="1:3" ht="18" customHeight="1" x14ac:dyDescent="0.15">
      <c r="A12" s="25" t="s">
        <v>136</v>
      </c>
      <c r="B12" s="74">
        <v>1640</v>
      </c>
      <c r="C12" s="75"/>
    </row>
    <row r="13" spans="1:3" ht="18" customHeight="1" x14ac:dyDescent="0.15">
      <c r="A13" s="25" t="s">
        <v>113</v>
      </c>
      <c r="B13" s="74">
        <v>366495</v>
      </c>
      <c r="C13" s="75"/>
    </row>
    <row r="14" spans="1:3" ht="18" customHeight="1" x14ac:dyDescent="0.15">
      <c r="A14" s="25" t="s">
        <v>135</v>
      </c>
      <c r="B14" s="74">
        <v>28652</v>
      </c>
      <c r="C14" s="75"/>
    </row>
    <row r="15" spans="1:3" ht="18" customHeight="1" x14ac:dyDescent="0.15">
      <c r="A15" s="59" t="s">
        <v>144</v>
      </c>
      <c r="B15" s="74">
        <v>815160</v>
      </c>
      <c r="C15" s="75"/>
    </row>
    <row r="16" spans="1:3" ht="18" customHeight="1" x14ac:dyDescent="0.15">
      <c r="A16" s="46" t="s">
        <v>147</v>
      </c>
      <c r="B16" s="76">
        <v>12000</v>
      </c>
      <c r="C16" s="77"/>
    </row>
    <row r="17" spans="1:3" ht="18" customHeight="1" x14ac:dyDescent="0.15">
      <c r="A17" s="15" t="s">
        <v>85</v>
      </c>
      <c r="B17" s="78">
        <f>SUM(B8:C16)</f>
        <v>7918902</v>
      </c>
      <c r="C17" s="79"/>
    </row>
    <row r="18" spans="1:3" ht="18" customHeight="1" x14ac:dyDescent="0.15">
      <c r="A18" s="24" t="s">
        <v>86</v>
      </c>
      <c r="B18" s="70"/>
      <c r="C18" s="71"/>
    </row>
    <row r="19" spans="1:3" ht="18" customHeight="1" x14ac:dyDescent="0.15">
      <c r="A19" s="42" t="s">
        <v>114</v>
      </c>
      <c r="B19" s="80"/>
      <c r="C19" s="81"/>
    </row>
    <row r="20" spans="1:3" ht="18" customHeight="1" x14ac:dyDescent="0.15">
      <c r="A20" s="11" t="s">
        <v>88</v>
      </c>
      <c r="B20" s="74">
        <v>367957</v>
      </c>
      <c r="C20" s="75"/>
    </row>
    <row r="21" spans="1:3" ht="18" customHeight="1" x14ac:dyDescent="0.15">
      <c r="A21" s="13" t="s">
        <v>89</v>
      </c>
      <c r="B21" s="76">
        <v>354641</v>
      </c>
      <c r="C21" s="77"/>
    </row>
    <row r="22" spans="1:3" ht="18" customHeight="1" x14ac:dyDescent="0.15">
      <c r="A22" s="15" t="s">
        <v>90</v>
      </c>
      <c r="B22" s="78">
        <f>SUM(B20:C21)</f>
        <v>722598</v>
      </c>
      <c r="C22" s="79"/>
    </row>
    <row r="23" spans="1:3" ht="18" customHeight="1" x14ac:dyDescent="0.15">
      <c r="A23" s="47" t="s">
        <v>115</v>
      </c>
      <c r="B23" s="70"/>
      <c r="C23" s="71"/>
    </row>
    <row r="24" spans="1:3" ht="18" customHeight="1" x14ac:dyDescent="0.15">
      <c r="A24" s="41" t="s">
        <v>92</v>
      </c>
      <c r="B24" s="82">
        <v>0</v>
      </c>
      <c r="C24" s="83"/>
    </row>
    <row r="25" spans="1:3" ht="18" customHeight="1" x14ac:dyDescent="0.15">
      <c r="A25" s="15" t="s">
        <v>93</v>
      </c>
      <c r="B25" s="78">
        <f>SUM(B24)</f>
        <v>0</v>
      </c>
      <c r="C25" s="79"/>
    </row>
    <row r="26" spans="1:3" ht="18" customHeight="1" x14ac:dyDescent="0.15">
      <c r="A26" s="47" t="s">
        <v>116</v>
      </c>
      <c r="B26" s="70"/>
      <c r="C26" s="71"/>
    </row>
    <row r="27" spans="1:3" ht="18" customHeight="1" x14ac:dyDescent="0.15">
      <c r="A27" s="55" t="s">
        <v>95</v>
      </c>
      <c r="B27" s="72">
        <v>3000000</v>
      </c>
      <c r="C27" s="73"/>
    </row>
    <row r="28" spans="1:3" ht="18" customHeight="1" x14ac:dyDescent="0.15">
      <c r="A28" s="65" t="s">
        <v>145</v>
      </c>
      <c r="B28" s="74">
        <v>150000</v>
      </c>
      <c r="C28" s="75"/>
    </row>
    <row r="29" spans="1:3" ht="18" customHeight="1" x14ac:dyDescent="0.15">
      <c r="A29" s="13" t="s">
        <v>132</v>
      </c>
      <c r="B29" s="76">
        <v>500000</v>
      </c>
      <c r="C29" s="77"/>
    </row>
    <row r="30" spans="1:3" ht="18" customHeight="1" x14ac:dyDescent="0.15">
      <c r="A30" s="15" t="s">
        <v>96</v>
      </c>
      <c r="B30" s="78">
        <f>SUM(B27:C29)</f>
        <v>3650000</v>
      </c>
      <c r="C30" s="79"/>
    </row>
    <row r="31" spans="1:3" ht="18" customHeight="1" x14ac:dyDescent="0.15">
      <c r="A31" s="15" t="s">
        <v>117</v>
      </c>
      <c r="B31" s="78">
        <f>B17+B22+B25+B30</f>
        <v>12291500</v>
      </c>
      <c r="C31" s="79"/>
    </row>
    <row r="32" spans="1:3" ht="18" customHeight="1" x14ac:dyDescent="0.15">
      <c r="A32" s="24" t="s">
        <v>98</v>
      </c>
      <c r="B32" s="70"/>
      <c r="C32" s="71"/>
    </row>
    <row r="33" spans="1:3" ht="18" customHeight="1" x14ac:dyDescent="0.15">
      <c r="A33" s="23" t="s">
        <v>99</v>
      </c>
      <c r="B33" s="72"/>
      <c r="C33" s="73"/>
    </row>
    <row r="34" spans="1:3" ht="18" customHeight="1" x14ac:dyDescent="0.15">
      <c r="A34" s="38" t="s">
        <v>100</v>
      </c>
      <c r="B34" s="80"/>
      <c r="C34" s="81"/>
    </row>
    <row r="35" spans="1:3" ht="18" customHeight="1" x14ac:dyDescent="0.15">
      <c r="A35" s="43" t="s">
        <v>101</v>
      </c>
      <c r="B35" s="74">
        <v>42120</v>
      </c>
      <c r="C35" s="75"/>
    </row>
    <row r="36" spans="1:3" ht="18" customHeight="1" x14ac:dyDescent="0.15">
      <c r="A36" s="43" t="s">
        <v>131</v>
      </c>
      <c r="B36" s="74">
        <v>233208</v>
      </c>
      <c r="C36" s="75"/>
    </row>
    <row r="37" spans="1:3" ht="18" customHeight="1" x14ac:dyDescent="0.15">
      <c r="A37" s="25" t="s">
        <v>102</v>
      </c>
      <c r="B37" s="74">
        <v>1828047</v>
      </c>
      <c r="C37" s="75"/>
    </row>
    <row r="38" spans="1:3" ht="18" customHeight="1" x14ac:dyDescent="0.15">
      <c r="A38" s="59" t="s">
        <v>103</v>
      </c>
      <c r="B38" s="84">
        <v>276209</v>
      </c>
      <c r="C38" s="85"/>
    </row>
    <row r="39" spans="1:3" ht="18" customHeight="1" x14ac:dyDescent="0.15">
      <c r="A39" s="39" t="s">
        <v>146</v>
      </c>
      <c r="B39" s="76">
        <v>1000000</v>
      </c>
      <c r="C39" s="77"/>
    </row>
    <row r="40" spans="1:3" ht="18" customHeight="1" x14ac:dyDescent="0.15">
      <c r="A40" s="15" t="s">
        <v>104</v>
      </c>
      <c r="B40" s="78">
        <f>SUM(B35:C39)</f>
        <v>3379584</v>
      </c>
      <c r="C40" s="79"/>
    </row>
    <row r="41" spans="1:3" ht="18" customHeight="1" x14ac:dyDescent="0.15">
      <c r="A41" s="7" t="s">
        <v>118</v>
      </c>
      <c r="B41" s="70"/>
      <c r="C41" s="71"/>
    </row>
    <row r="42" spans="1:3" ht="18" customHeight="1" x14ac:dyDescent="0.15">
      <c r="A42" s="54" t="s">
        <v>130</v>
      </c>
      <c r="B42" s="80">
        <v>1113000</v>
      </c>
      <c r="C42" s="81"/>
    </row>
    <row r="43" spans="1:3" ht="18" customHeight="1" x14ac:dyDescent="0.15">
      <c r="A43" s="45" t="s">
        <v>106</v>
      </c>
      <c r="B43" s="82">
        <v>4998000</v>
      </c>
      <c r="C43" s="83"/>
    </row>
    <row r="44" spans="1:3" ht="18" customHeight="1" x14ac:dyDescent="0.15">
      <c r="A44" s="15" t="s">
        <v>107</v>
      </c>
      <c r="B44" s="78">
        <f>SUM(B42:C43)</f>
        <v>6111000</v>
      </c>
      <c r="C44" s="79"/>
    </row>
    <row r="45" spans="1:3" ht="18" customHeight="1" x14ac:dyDescent="0.15">
      <c r="A45" s="15" t="s">
        <v>108</v>
      </c>
      <c r="B45" s="78">
        <f>B40+B44</f>
        <v>9490584</v>
      </c>
      <c r="C45" s="79"/>
    </row>
    <row r="46" spans="1:3" ht="18" customHeight="1" x14ac:dyDescent="0.15">
      <c r="A46" s="15" t="s">
        <v>119</v>
      </c>
      <c r="B46" s="86">
        <f>B31-B45</f>
        <v>2800916</v>
      </c>
      <c r="C46" s="87"/>
    </row>
  </sheetData>
  <mergeCells count="44">
    <mergeCell ref="B41:C41"/>
    <mergeCell ref="B43:C43"/>
    <mergeCell ref="B44:C44"/>
    <mergeCell ref="B45:C45"/>
    <mergeCell ref="B46:C46"/>
    <mergeCell ref="B42:C42"/>
    <mergeCell ref="B40:C40"/>
    <mergeCell ref="B27:C27"/>
    <mergeCell ref="B30:C30"/>
    <mergeCell ref="B31:C31"/>
    <mergeCell ref="B32:C32"/>
    <mergeCell ref="B33:C33"/>
    <mergeCell ref="B34:C34"/>
    <mergeCell ref="B39:C39"/>
    <mergeCell ref="B35:C35"/>
    <mergeCell ref="B37:C37"/>
    <mergeCell ref="B38:C38"/>
    <mergeCell ref="B36:C36"/>
    <mergeCell ref="B29:C29"/>
    <mergeCell ref="B28:C28"/>
    <mergeCell ref="B14:C14"/>
    <mergeCell ref="B12:C12"/>
    <mergeCell ref="B15:C15"/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  <mergeCell ref="B13:C13"/>
    <mergeCell ref="A1:C1"/>
    <mergeCell ref="A2:C2"/>
    <mergeCell ref="B5:C5"/>
    <mergeCell ref="B6:C6"/>
    <mergeCell ref="B7:C7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Normal="100" zoomScaleSheetLayoutView="100" workbookViewId="0">
      <pane ySplit="5" topLeftCell="A6" activePane="bottomLeft" state="frozen"/>
      <selection activeCell="A27" sqref="A27"/>
      <selection pane="bottomLeft" activeCell="B49" sqref="B49:C49"/>
    </sheetView>
  </sheetViews>
  <sheetFormatPr defaultRowHeight="13.5" x14ac:dyDescent="0.15"/>
  <cols>
    <col min="1" max="1" width="46.625" customWidth="1"/>
    <col min="2" max="3" width="18.625" style="1" customWidth="1"/>
  </cols>
  <sheetData>
    <row r="1" spans="1:3" ht="17.25" x14ac:dyDescent="0.15">
      <c r="A1" s="66" t="s">
        <v>143</v>
      </c>
      <c r="B1" s="66"/>
      <c r="C1" s="66"/>
    </row>
    <row r="2" spans="1:3" x14ac:dyDescent="0.15">
      <c r="A2" s="67" t="s">
        <v>142</v>
      </c>
      <c r="B2" s="67"/>
      <c r="C2" s="67"/>
    </row>
    <row r="3" spans="1:3" x14ac:dyDescent="0.15">
      <c r="C3" s="2" t="s">
        <v>0</v>
      </c>
    </row>
    <row r="4" spans="1:3" x14ac:dyDescent="0.15">
      <c r="C4" s="2" t="s">
        <v>1</v>
      </c>
    </row>
    <row r="5" spans="1:3" s="6" customFormat="1" ht="24" customHeight="1" x14ac:dyDescent="0.15">
      <c r="A5" s="3" t="s">
        <v>2</v>
      </c>
      <c r="B5" s="68" t="s">
        <v>77</v>
      </c>
      <c r="C5" s="69"/>
    </row>
    <row r="6" spans="1:3" ht="18" customHeight="1" x14ac:dyDescent="0.15">
      <c r="A6" s="7" t="s">
        <v>78</v>
      </c>
      <c r="B6" s="70"/>
      <c r="C6" s="71"/>
    </row>
    <row r="7" spans="1:3" ht="18" customHeight="1" x14ac:dyDescent="0.15">
      <c r="A7" s="38" t="s">
        <v>79</v>
      </c>
      <c r="B7" s="80"/>
      <c r="C7" s="81"/>
    </row>
    <row r="8" spans="1:3" ht="18" customHeight="1" x14ac:dyDescent="0.15">
      <c r="A8" s="25" t="s">
        <v>80</v>
      </c>
      <c r="B8" s="74">
        <v>502761</v>
      </c>
      <c r="C8" s="75"/>
    </row>
    <row r="9" spans="1:3" ht="18" customHeight="1" x14ac:dyDescent="0.15">
      <c r="A9" s="25" t="s">
        <v>81</v>
      </c>
      <c r="B9" s="74">
        <v>5455758</v>
      </c>
      <c r="C9" s="75"/>
    </row>
    <row r="10" spans="1:3" ht="18" customHeight="1" x14ac:dyDescent="0.15">
      <c r="A10" s="25" t="s">
        <v>82</v>
      </c>
      <c r="B10" s="74">
        <v>16369</v>
      </c>
      <c r="C10" s="75"/>
    </row>
    <row r="11" spans="1:3" ht="18" customHeight="1" x14ac:dyDescent="0.15">
      <c r="A11" s="25" t="s">
        <v>83</v>
      </c>
      <c r="B11" s="74">
        <v>720067</v>
      </c>
      <c r="C11" s="75"/>
    </row>
    <row r="12" spans="1:3" ht="18" customHeight="1" x14ac:dyDescent="0.15">
      <c r="A12" s="25" t="s">
        <v>136</v>
      </c>
      <c r="B12" s="74">
        <v>1640</v>
      </c>
      <c r="C12" s="75"/>
    </row>
    <row r="13" spans="1:3" ht="18" customHeight="1" x14ac:dyDescent="0.15">
      <c r="A13" s="25" t="s">
        <v>84</v>
      </c>
      <c r="B13" s="74">
        <v>366495</v>
      </c>
      <c r="C13" s="75"/>
    </row>
    <row r="14" spans="1:3" ht="18" customHeight="1" x14ac:dyDescent="0.15">
      <c r="A14" s="59" t="s">
        <v>135</v>
      </c>
      <c r="B14" s="74">
        <v>28652</v>
      </c>
      <c r="C14" s="75"/>
    </row>
    <row r="15" spans="1:3" ht="18" customHeight="1" x14ac:dyDescent="0.15">
      <c r="A15" s="39" t="s">
        <v>122</v>
      </c>
      <c r="B15" s="76">
        <v>827160</v>
      </c>
      <c r="C15" s="77"/>
    </row>
    <row r="16" spans="1:3" ht="18" customHeight="1" x14ac:dyDescent="0.15">
      <c r="A16" s="15" t="s">
        <v>85</v>
      </c>
      <c r="B16" s="78">
        <f>SUM(B8:C15)</f>
        <v>7918902</v>
      </c>
      <c r="C16" s="79"/>
    </row>
    <row r="17" spans="1:3" ht="18" customHeight="1" x14ac:dyDescent="0.15">
      <c r="A17" s="24" t="s">
        <v>86</v>
      </c>
      <c r="B17" s="70"/>
      <c r="C17" s="71"/>
    </row>
    <row r="18" spans="1:3" ht="18" customHeight="1" x14ac:dyDescent="0.15">
      <c r="A18" s="38" t="s">
        <v>87</v>
      </c>
      <c r="B18" s="80"/>
      <c r="C18" s="81"/>
    </row>
    <row r="19" spans="1:3" ht="18" customHeight="1" x14ac:dyDescent="0.15">
      <c r="A19" s="11" t="s">
        <v>88</v>
      </c>
      <c r="B19" s="74">
        <v>367957</v>
      </c>
      <c r="C19" s="75"/>
    </row>
    <row r="20" spans="1:3" ht="18" customHeight="1" x14ac:dyDescent="0.15">
      <c r="A20" s="13" t="s">
        <v>89</v>
      </c>
      <c r="B20" s="76">
        <v>354641</v>
      </c>
      <c r="C20" s="77"/>
    </row>
    <row r="21" spans="1:3" ht="18" customHeight="1" x14ac:dyDescent="0.15">
      <c r="A21" s="15" t="s">
        <v>90</v>
      </c>
      <c r="B21" s="78">
        <f>SUM(B19:C20)</f>
        <v>722598</v>
      </c>
      <c r="C21" s="79"/>
    </row>
    <row r="22" spans="1:3" ht="18" customHeight="1" x14ac:dyDescent="0.15">
      <c r="A22" s="24" t="s">
        <v>91</v>
      </c>
      <c r="B22" s="72"/>
      <c r="C22" s="73"/>
    </row>
    <row r="23" spans="1:3" ht="18" customHeight="1" x14ac:dyDescent="0.15">
      <c r="A23" s="40" t="s">
        <v>92</v>
      </c>
      <c r="B23" s="82">
        <v>0</v>
      </c>
      <c r="C23" s="83"/>
    </row>
    <row r="24" spans="1:3" ht="18" customHeight="1" x14ac:dyDescent="0.15">
      <c r="A24" s="15" t="s">
        <v>93</v>
      </c>
      <c r="B24" s="78">
        <f>SUM(B23)</f>
        <v>0</v>
      </c>
      <c r="C24" s="79"/>
    </row>
    <row r="25" spans="1:3" ht="18" customHeight="1" x14ac:dyDescent="0.15">
      <c r="A25" s="24" t="s">
        <v>94</v>
      </c>
      <c r="B25" s="72"/>
      <c r="C25" s="73"/>
    </row>
    <row r="26" spans="1:3" ht="18" customHeight="1" x14ac:dyDescent="0.15">
      <c r="A26" s="23"/>
      <c r="B26" s="72"/>
      <c r="C26" s="73"/>
    </row>
    <row r="27" spans="1:3" ht="18" customHeight="1" x14ac:dyDescent="0.15">
      <c r="A27" s="55" t="s">
        <v>95</v>
      </c>
      <c r="B27" s="74">
        <v>3000000</v>
      </c>
      <c r="C27" s="75"/>
    </row>
    <row r="28" spans="1:3" ht="18" customHeight="1" x14ac:dyDescent="0.15">
      <c r="A28" s="65" t="s">
        <v>145</v>
      </c>
      <c r="B28" s="74">
        <v>150000</v>
      </c>
      <c r="C28" s="75"/>
    </row>
    <row r="29" spans="1:3" ht="18" customHeight="1" x14ac:dyDescent="0.15">
      <c r="A29" s="13" t="s">
        <v>132</v>
      </c>
      <c r="B29" s="76">
        <v>500000</v>
      </c>
      <c r="C29" s="77"/>
    </row>
    <row r="30" spans="1:3" ht="18" customHeight="1" x14ac:dyDescent="0.15">
      <c r="A30" s="15" t="s">
        <v>96</v>
      </c>
      <c r="B30" s="78">
        <f>SUM(B26:C29)</f>
        <v>3650000</v>
      </c>
      <c r="C30" s="79"/>
    </row>
    <row r="31" spans="1:3" ht="18" customHeight="1" x14ac:dyDescent="0.15">
      <c r="A31" s="15" t="s">
        <v>97</v>
      </c>
      <c r="B31" s="78">
        <f>B21+B24+B30</f>
        <v>4372598</v>
      </c>
      <c r="C31" s="79"/>
    </row>
    <row r="32" spans="1:3" ht="18" customHeight="1" x14ac:dyDescent="0.15">
      <c r="A32" s="15" t="s">
        <v>98</v>
      </c>
      <c r="B32" s="78">
        <f>B16+B31</f>
        <v>12291500</v>
      </c>
      <c r="C32" s="79"/>
    </row>
    <row r="33" spans="1:3" ht="18" customHeight="1" x14ac:dyDescent="0.15">
      <c r="A33" s="23" t="s">
        <v>99</v>
      </c>
      <c r="B33" s="72"/>
      <c r="C33" s="73"/>
    </row>
    <row r="34" spans="1:3" ht="18" customHeight="1" x14ac:dyDescent="0.15">
      <c r="A34" s="38" t="s">
        <v>100</v>
      </c>
      <c r="B34" s="80"/>
      <c r="C34" s="81"/>
    </row>
    <row r="35" spans="1:3" ht="18" customHeight="1" x14ac:dyDescent="0.15">
      <c r="A35" s="43" t="s">
        <v>101</v>
      </c>
      <c r="B35" s="74">
        <v>42120</v>
      </c>
      <c r="C35" s="75"/>
    </row>
    <row r="36" spans="1:3" ht="18" customHeight="1" x14ac:dyDescent="0.15">
      <c r="A36" s="25" t="s">
        <v>128</v>
      </c>
      <c r="B36" s="74">
        <v>233208</v>
      </c>
      <c r="C36" s="75"/>
    </row>
    <row r="37" spans="1:3" ht="18" customHeight="1" x14ac:dyDescent="0.15">
      <c r="A37" s="25" t="s">
        <v>102</v>
      </c>
      <c r="B37" s="74">
        <v>1828047</v>
      </c>
      <c r="C37" s="75"/>
    </row>
    <row r="38" spans="1:3" ht="18" customHeight="1" x14ac:dyDescent="0.15">
      <c r="A38" s="59" t="s">
        <v>103</v>
      </c>
      <c r="B38" s="84">
        <v>276209</v>
      </c>
      <c r="C38" s="85"/>
    </row>
    <row r="39" spans="1:3" ht="18" customHeight="1" x14ac:dyDescent="0.15">
      <c r="A39" s="39" t="s">
        <v>146</v>
      </c>
      <c r="B39" s="76">
        <v>1000000</v>
      </c>
      <c r="C39" s="77"/>
    </row>
    <row r="40" spans="1:3" ht="18" customHeight="1" x14ac:dyDescent="0.15">
      <c r="A40" s="15" t="s">
        <v>104</v>
      </c>
      <c r="B40" s="78">
        <f>SUM(B35:C39)</f>
        <v>3379584</v>
      </c>
      <c r="C40" s="79"/>
    </row>
    <row r="41" spans="1:3" ht="18" customHeight="1" x14ac:dyDescent="0.15">
      <c r="A41" s="44" t="s">
        <v>105</v>
      </c>
      <c r="B41" s="70"/>
      <c r="C41" s="71"/>
    </row>
    <row r="42" spans="1:3" ht="18" customHeight="1" x14ac:dyDescent="0.15">
      <c r="A42" s="23" t="s">
        <v>129</v>
      </c>
      <c r="B42" s="72">
        <v>1113000</v>
      </c>
      <c r="C42" s="73"/>
    </row>
    <row r="43" spans="1:3" ht="18" customHeight="1" x14ac:dyDescent="0.15">
      <c r="A43" s="53" t="s">
        <v>106</v>
      </c>
      <c r="B43" s="76">
        <v>4998000</v>
      </c>
      <c r="C43" s="77"/>
    </row>
    <row r="44" spans="1:3" ht="18" customHeight="1" x14ac:dyDescent="0.15">
      <c r="A44" s="15" t="s">
        <v>107</v>
      </c>
      <c r="B44" s="78">
        <f>SUM(B42:C43)</f>
        <v>6111000</v>
      </c>
      <c r="C44" s="79"/>
    </row>
    <row r="45" spans="1:3" ht="18" customHeight="1" x14ac:dyDescent="0.15">
      <c r="A45" s="15" t="s">
        <v>108</v>
      </c>
      <c r="B45" s="78">
        <f>B40+B44</f>
        <v>9490584</v>
      </c>
      <c r="C45" s="79"/>
    </row>
    <row r="46" spans="1:3" ht="18" customHeight="1" x14ac:dyDescent="0.15">
      <c r="A46" s="7" t="s">
        <v>109</v>
      </c>
      <c r="B46" s="70"/>
      <c r="C46" s="71"/>
    </row>
    <row r="47" spans="1:3" ht="18" customHeight="1" x14ac:dyDescent="0.15">
      <c r="A47" s="42" t="s">
        <v>110</v>
      </c>
      <c r="B47" s="88">
        <v>2858874</v>
      </c>
      <c r="C47" s="89"/>
    </row>
    <row r="48" spans="1:3" ht="18" customHeight="1" x14ac:dyDescent="0.15">
      <c r="A48" s="39" t="s">
        <v>74</v>
      </c>
      <c r="B48" s="90">
        <v>-57958</v>
      </c>
      <c r="C48" s="91"/>
    </row>
    <row r="49" spans="1:3" ht="18" customHeight="1" x14ac:dyDescent="0.15">
      <c r="A49" s="15" t="s">
        <v>111</v>
      </c>
      <c r="B49" s="86">
        <f>SUM(B47:C48)</f>
        <v>2800916</v>
      </c>
      <c r="C49" s="87"/>
    </row>
    <row r="50" spans="1:3" ht="18" customHeight="1" x14ac:dyDescent="0.15">
      <c r="A50" s="15" t="s">
        <v>112</v>
      </c>
      <c r="B50" s="86">
        <f>B45+B49</f>
        <v>12291500</v>
      </c>
      <c r="C50" s="87"/>
    </row>
  </sheetData>
  <mergeCells count="48">
    <mergeCell ref="B50:C50"/>
    <mergeCell ref="B43:C43"/>
    <mergeCell ref="B44:C44"/>
    <mergeCell ref="B45:C45"/>
    <mergeCell ref="B46:C46"/>
    <mergeCell ref="B47:C47"/>
    <mergeCell ref="B48:C48"/>
    <mergeCell ref="B14:C14"/>
    <mergeCell ref="B42:C42"/>
    <mergeCell ref="B49:C49"/>
    <mergeCell ref="B24:C24"/>
    <mergeCell ref="B25:C25"/>
    <mergeCell ref="B41:C41"/>
    <mergeCell ref="B30:C30"/>
    <mergeCell ref="B31:C31"/>
    <mergeCell ref="B32:C32"/>
    <mergeCell ref="B33:C33"/>
    <mergeCell ref="B23:C23"/>
    <mergeCell ref="B34:C34"/>
    <mergeCell ref="B39:C39"/>
    <mergeCell ref="B36:C36"/>
    <mergeCell ref="B15:C15"/>
    <mergeCell ref="B16:C16"/>
    <mergeCell ref="B17:C17"/>
    <mergeCell ref="B18:C18"/>
    <mergeCell ref="B38:C38"/>
    <mergeCell ref="B27:C27"/>
    <mergeCell ref="B8:C8"/>
    <mergeCell ref="B9:C9"/>
    <mergeCell ref="B10:C10"/>
    <mergeCell ref="B11:C11"/>
    <mergeCell ref="B13:C13"/>
    <mergeCell ref="B12:C12"/>
    <mergeCell ref="A1:C1"/>
    <mergeCell ref="A2:C2"/>
    <mergeCell ref="B5:C5"/>
    <mergeCell ref="B6:C6"/>
    <mergeCell ref="B7:C7"/>
    <mergeCell ref="B40:C40"/>
    <mergeCell ref="B35:C35"/>
    <mergeCell ref="B26:C26"/>
    <mergeCell ref="B29:C29"/>
    <mergeCell ref="B19:C19"/>
    <mergeCell ref="B20:C20"/>
    <mergeCell ref="B21:C21"/>
    <mergeCell ref="B22:C22"/>
    <mergeCell ref="B37:C37"/>
    <mergeCell ref="B28:C28"/>
  </mergeCells>
  <phoneticPr fontId="2"/>
  <pageMargins left="0.7" right="0.7" top="0.75" bottom="0.75" header="0.3" footer="0.3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Normal="100" zoomScaleSheetLayoutView="100" workbookViewId="0">
      <pane ySplit="5" topLeftCell="A6" activePane="bottomLeft" state="frozen"/>
      <selection activeCell="A8" sqref="A8"/>
      <selection pane="bottomLeft" sqref="A1:D1"/>
    </sheetView>
  </sheetViews>
  <sheetFormatPr defaultRowHeight="13.5" x14ac:dyDescent="0.15"/>
  <cols>
    <col min="1" max="1" width="46.625" customWidth="1"/>
    <col min="2" max="4" width="15.625" style="1" customWidth="1"/>
    <col min="5" max="5" width="10.25" bestFit="1" customWidth="1"/>
    <col min="7" max="7" width="9.5" bestFit="1" customWidth="1"/>
    <col min="10" max="10" width="9.5" bestFit="1" customWidth="1"/>
  </cols>
  <sheetData>
    <row r="1" spans="1:5" ht="17.25" x14ac:dyDescent="0.15">
      <c r="A1" s="66" t="s">
        <v>139</v>
      </c>
      <c r="B1" s="66"/>
      <c r="C1" s="66"/>
      <c r="D1" s="66"/>
    </row>
    <row r="2" spans="1:5" x14ac:dyDescent="0.15">
      <c r="A2" s="67" t="s">
        <v>140</v>
      </c>
      <c r="B2" s="67"/>
      <c r="C2" s="67"/>
      <c r="D2" s="67"/>
    </row>
    <row r="3" spans="1:5" x14ac:dyDescent="0.15">
      <c r="D3" s="2" t="s">
        <v>0</v>
      </c>
    </row>
    <row r="4" spans="1:5" x14ac:dyDescent="0.15">
      <c r="D4" s="2" t="s">
        <v>1</v>
      </c>
    </row>
    <row r="5" spans="1:5" s="6" customFormat="1" ht="27" x14ac:dyDescent="0.15">
      <c r="A5" s="3" t="s">
        <v>2</v>
      </c>
      <c r="B5" s="4" t="s">
        <v>3</v>
      </c>
      <c r="C5" s="5" t="s">
        <v>4</v>
      </c>
      <c r="D5" s="5" t="s">
        <v>5</v>
      </c>
    </row>
    <row r="6" spans="1:5" x14ac:dyDescent="0.15">
      <c r="A6" s="7" t="s">
        <v>6</v>
      </c>
      <c r="B6" s="8"/>
      <c r="C6" s="8"/>
      <c r="D6" s="8"/>
    </row>
    <row r="7" spans="1:5" x14ac:dyDescent="0.15">
      <c r="A7" s="9" t="s">
        <v>7</v>
      </c>
      <c r="B7" s="10"/>
      <c r="C7" s="10"/>
      <c r="D7" s="10"/>
    </row>
    <row r="8" spans="1:5" x14ac:dyDescent="0.15">
      <c r="A8" s="11" t="s">
        <v>133</v>
      </c>
      <c r="B8" s="12">
        <v>228500</v>
      </c>
      <c r="C8" s="12">
        <v>0</v>
      </c>
      <c r="D8" s="12"/>
    </row>
    <row r="9" spans="1:5" x14ac:dyDescent="0.15">
      <c r="A9" s="11" t="s">
        <v>8</v>
      </c>
      <c r="B9" s="62">
        <v>1064051</v>
      </c>
      <c r="C9" s="12">
        <v>0</v>
      </c>
      <c r="D9" s="12"/>
      <c r="E9" s="17"/>
    </row>
    <row r="10" spans="1:5" x14ac:dyDescent="0.15">
      <c r="A10" s="15" t="s">
        <v>9</v>
      </c>
      <c r="B10" s="16">
        <f>SUM(B8:B9)</f>
        <v>1292551</v>
      </c>
      <c r="C10" s="16">
        <v>0</v>
      </c>
      <c r="D10" s="16"/>
    </row>
    <row r="11" spans="1:5" x14ac:dyDescent="0.15">
      <c r="A11" s="9" t="s">
        <v>10</v>
      </c>
      <c r="B11" s="10"/>
      <c r="C11" s="10"/>
      <c r="D11" s="10"/>
    </row>
    <row r="12" spans="1:5" x14ac:dyDescent="0.15">
      <c r="A12" s="11" t="s">
        <v>11</v>
      </c>
      <c r="B12" s="12">
        <v>0</v>
      </c>
      <c r="C12" s="12">
        <v>0</v>
      </c>
      <c r="D12" s="12"/>
    </row>
    <row r="13" spans="1:5" x14ac:dyDescent="0.15">
      <c r="A13" s="26" t="s">
        <v>120</v>
      </c>
      <c r="B13" s="63">
        <v>1800000</v>
      </c>
      <c r="C13" s="27">
        <v>0</v>
      </c>
      <c r="D13" s="27"/>
      <c r="E13" s="17"/>
    </row>
    <row r="14" spans="1:5" x14ac:dyDescent="0.15">
      <c r="A14" s="13" t="s">
        <v>12</v>
      </c>
      <c r="B14" s="14">
        <v>0</v>
      </c>
      <c r="C14" s="14">
        <v>0</v>
      </c>
      <c r="D14" s="14"/>
    </row>
    <row r="15" spans="1:5" x14ac:dyDescent="0.15">
      <c r="A15" s="15" t="s">
        <v>9</v>
      </c>
      <c r="B15" s="16">
        <f>SUM(B12:B14)</f>
        <v>1800000</v>
      </c>
      <c r="C15" s="16">
        <v>0</v>
      </c>
      <c r="D15" s="16"/>
    </row>
    <row r="16" spans="1:5" x14ac:dyDescent="0.15">
      <c r="A16" s="9" t="s">
        <v>13</v>
      </c>
      <c r="B16" s="10"/>
      <c r="C16" s="10"/>
      <c r="D16" s="10"/>
    </row>
    <row r="17" spans="1:11" x14ac:dyDescent="0.15">
      <c r="A17" s="13" t="s">
        <v>14</v>
      </c>
      <c r="B17" s="14">
        <v>0</v>
      </c>
      <c r="C17" s="14">
        <v>0</v>
      </c>
      <c r="D17" s="14"/>
    </row>
    <row r="18" spans="1:11" x14ac:dyDescent="0.15">
      <c r="A18" s="15" t="s">
        <v>9</v>
      </c>
      <c r="B18" s="16">
        <f>SUM(B17)</f>
        <v>0</v>
      </c>
      <c r="C18" s="16">
        <v>0</v>
      </c>
      <c r="D18" s="16"/>
    </row>
    <row r="19" spans="1:11" x14ac:dyDescent="0.15">
      <c r="A19" s="9" t="s">
        <v>15</v>
      </c>
      <c r="B19" s="10"/>
      <c r="C19" s="10"/>
      <c r="D19" s="10"/>
      <c r="E19" s="17"/>
    </row>
    <row r="20" spans="1:11" x14ac:dyDescent="0.15">
      <c r="A20" s="18" t="s">
        <v>16</v>
      </c>
      <c r="B20" s="51">
        <f>2484000+483840</f>
        <v>2967840</v>
      </c>
      <c r="C20" s="56">
        <v>0</v>
      </c>
      <c r="D20" s="12"/>
      <c r="E20" s="19"/>
    </row>
    <row r="21" spans="1:11" x14ac:dyDescent="0.15">
      <c r="A21" s="20" t="s">
        <v>17</v>
      </c>
      <c r="B21" s="51">
        <f>1771200</f>
        <v>1771200</v>
      </c>
      <c r="C21" s="56">
        <v>0</v>
      </c>
      <c r="D21" s="12"/>
      <c r="E21" s="19"/>
    </row>
    <row r="22" spans="1:11" x14ac:dyDescent="0.15">
      <c r="A22" s="20" t="s">
        <v>18</v>
      </c>
      <c r="B22" s="51">
        <v>609357</v>
      </c>
      <c r="C22" s="56">
        <v>0</v>
      </c>
      <c r="D22" s="12"/>
      <c r="E22" s="19"/>
    </row>
    <row r="23" spans="1:11" x14ac:dyDescent="0.15">
      <c r="A23" s="20" t="s">
        <v>19</v>
      </c>
      <c r="B23" s="51">
        <f>97200</f>
        <v>97200</v>
      </c>
      <c r="C23" s="56">
        <v>0</v>
      </c>
      <c r="D23" s="12"/>
      <c r="E23" s="19"/>
    </row>
    <row r="24" spans="1:11" x14ac:dyDescent="0.15">
      <c r="A24" s="20" t="s">
        <v>20</v>
      </c>
      <c r="B24" s="62">
        <f>4876999+2982096+499392+2579000+5559408+3435446+3078000</f>
        <v>23010341</v>
      </c>
      <c r="C24" s="56">
        <v>0</v>
      </c>
      <c r="D24" s="12"/>
      <c r="E24" s="19"/>
      <c r="K24" s="49"/>
    </row>
    <row r="25" spans="1:11" x14ac:dyDescent="0.15">
      <c r="A25" s="20" t="s">
        <v>21</v>
      </c>
      <c r="B25" s="51">
        <v>0</v>
      </c>
      <c r="C25" s="56">
        <v>0</v>
      </c>
      <c r="D25" s="12"/>
      <c r="E25" s="19"/>
    </row>
    <row r="26" spans="1:11" ht="24" customHeight="1" x14ac:dyDescent="0.15">
      <c r="A26" s="20" t="s">
        <v>22</v>
      </c>
      <c r="B26" s="62">
        <f>21596653+66600+405945</f>
        <v>22069198</v>
      </c>
      <c r="C26" s="56">
        <v>0</v>
      </c>
      <c r="D26" s="12"/>
      <c r="E26" s="19"/>
      <c r="H26" s="49"/>
    </row>
    <row r="27" spans="1:11" x14ac:dyDescent="0.15">
      <c r="A27" s="20" t="s">
        <v>23</v>
      </c>
      <c r="B27" s="60">
        <v>0</v>
      </c>
      <c r="C27" s="56">
        <v>0</v>
      </c>
      <c r="D27" s="12"/>
      <c r="E27" s="19"/>
    </row>
    <row r="28" spans="1:11" x14ac:dyDescent="0.15">
      <c r="A28" s="20" t="s">
        <v>24</v>
      </c>
      <c r="B28" s="60">
        <v>0</v>
      </c>
      <c r="C28" s="56">
        <v>0</v>
      </c>
      <c r="D28" s="12"/>
      <c r="E28" s="19"/>
    </row>
    <row r="29" spans="1:11" x14ac:dyDescent="0.15">
      <c r="A29" s="21" t="s">
        <v>25</v>
      </c>
      <c r="B29" s="61">
        <v>0</v>
      </c>
      <c r="C29" s="57">
        <v>0</v>
      </c>
      <c r="D29" s="14"/>
      <c r="E29" s="19"/>
    </row>
    <row r="30" spans="1:11" x14ac:dyDescent="0.15">
      <c r="A30" s="15" t="s">
        <v>9</v>
      </c>
      <c r="B30" s="16">
        <f>SUM(B20:B29)</f>
        <v>50525136</v>
      </c>
      <c r="C30" s="16">
        <v>0</v>
      </c>
      <c r="D30" s="16"/>
    </row>
    <row r="31" spans="1:11" x14ac:dyDescent="0.15">
      <c r="A31" s="9" t="s">
        <v>26</v>
      </c>
      <c r="B31" s="10"/>
      <c r="C31" s="10"/>
      <c r="D31" s="10"/>
    </row>
    <row r="32" spans="1:11" x14ac:dyDescent="0.15">
      <c r="A32" s="11" t="s">
        <v>27</v>
      </c>
      <c r="B32" s="12">
        <v>170</v>
      </c>
      <c r="C32" s="12">
        <v>0</v>
      </c>
      <c r="D32" s="12"/>
    </row>
    <row r="33" spans="1:6" x14ac:dyDescent="0.15">
      <c r="A33" s="13" t="s">
        <v>28</v>
      </c>
      <c r="B33" s="14">
        <v>92283</v>
      </c>
      <c r="C33" s="14">
        <v>0</v>
      </c>
      <c r="D33" s="14"/>
    </row>
    <row r="34" spans="1:6" x14ac:dyDescent="0.15">
      <c r="A34" s="15" t="s">
        <v>9</v>
      </c>
      <c r="B34" s="16">
        <f>SUM(B32:B33)</f>
        <v>92453</v>
      </c>
      <c r="C34" s="16">
        <v>0</v>
      </c>
      <c r="D34" s="16"/>
    </row>
    <row r="35" spans="1:6" x14ac:dyDescent="0.15">
      <c r="A35" s="15" t="s">
        <v>29</v>
      </c>
      <c r="B35" s="22">
        <f>B10+B15+B18+B30+B34</f>
        <v>53710140</v>
      </c>
      <c r="C35" s="22">
        <v>0</v>
      </c>
      <c r="D35" s="22"/>
      <c r="E35" s="50"/>
      <c r="F35" s="1"/>
    </row>
    <row r="36" spans="1:6" x14ac:dyDescent="0.15">
      <c r="A36" s="23" t="s">
        <v>30</v>
      </c>
      <c r="B36" s="10"/>
      <c r="C36" s="10"/>
      <c r="D36" s="10"/>
    </row>
    <row r="37" spans="1:6" x14ac:dyDescent="0.15">
      <c r="A37" s="24" t="s">
        <v>31</v>
      </c>
      <c r="B37" s="10"/>
      <c r="C37" s="10"/>
      <c r="D37" s="10"/>
    </row>
    <row r="38" spans="1:6" x14ac:dyDescent="0.15">
      <c r="A38" s="25" t="s">
        <v>32</v>
      </c>
      <c r="B38" s="12"/>
      <c r="C38" s="12"/>
      <c r="D38" s="12"/>
      <c r="E38" s="49"/>
    </row>
    <row r="39" spans="1:6" x14ac:dyDescent="0.15">
      <c r="A39" s="11" t="s">
        <v>33</v>
      </c>
      <c r="B39" s="51">
        <v>0</v>
      </c>
      <c r="C39" s="12">
        <v>0</v>
      </c>
      <c r="D39" s="12"/>
      <c r="E39" s="17"/>
    </row>
    <row r="40" spans="1:6" x14ac:dyDescent="0.15">
      <c r="A40" s="11" t="s">
        <v>34</v>
      </c>
      <c r="B40" s="51">
        <v>0</v>
      </c>
      <c r="C40" s="12">
        <v>0</v>
      </c>
      <c r="D40" s="12"/>
      <c r="E40" s="48"/>
    </row>
    <row r="41" spans="1:6" x14ac:dyDescent="0.15">
      <c r="A41" s="13" t="s">
        <v>121</v>
      </c>
      <c r="B41" s="64">
        <v>1800000</v>
      </c>
      <c r="C41" s="14">
        <v>0</v>
      </c>
      <c r="D41" s="14"/>
      <c r="E41" s="48"/>
    </row>
    <row r="42" spans="1:6" x14ac:dyDescent="0.15">
      <c r="A42" s="15" t="s">
        <v>36</v>
      </c>
      <c r="B42" s="16">
        <f>SUM(B39:B41)</f>
        <v>1800000</v>
      </c>
      <c r="C42" s="16">
        <v>0</v>
      </c>
      <c r="D42" s="16"/>
    </row>
    <row r="43" spans="1:6" x14ac:dyDescent="0.15">
      <c r="A43" s="9" t="s">
        <v>37</v>
      </c>
      <c r="B43" s="10"/>
      <c r="C43" s="10"/>
      <c r="D43" s="10"/>
    </row>
    <row r="44" spans="1:6" x14ac:dyDescent="0.15">
      <c r="A44" s="11" t="s">
        <v>38</v>
      </c>
      <c r="B44" s="12">
        <v>22534810</v>
      </c>
      <c r="C44" s="12">
        <v>0</v>
      </c>
      <c r="D44" s="12"/>
    </row>
    <row r="45" spans="1:6" x14ac:dyDescent="0.15">
      <c r="A45" s="11" t="s">
        <v>39</v>
      </c>
      <c r="B45" s="12">
        <v>2327269</v>
      </c>
      <c r="C45" s="12">
        <v>0</v>
      </c>
      <c r="D45" s="12"/>
    </row>
    <row r="46" spans="1:6" x14ac:dyDescent="0.15">
      <c r="A46" s="11" t="s">
        <v>40</v>
      </c>
      <c r="B46" s="12">
        <v>0</v>
      </c>
      <c r="C46" s="12">
        <v>0</v>
      </c>
      <c r="D46" s="12"/>
    </row>
    <row r="47" spans="1:6" ht="17.25" customHeight="1" x14ac:dyDescent="0.15">
      <c r="A47" s="11" t="s">
        <v>124</v>
      </c>
      <c r="B47" s="12">
        <v>96940</v>
      </c>
      <c r="C47" s="12">
        <v>0</v>
      </c>
      <c r="D47" s="12"/>
    </row>
    <row r="48" spans="1:6" x14ac:dyDescent="0.15">
      <c r="A48" s="11" t="s">
        <v>41</v>
      </c>
      <c r="B48" s="12">
        <v>527697</v>
      </c>
      <c r="C48" s="12">
        <v>0</v>
      </c>
      <c r="D48" s="12"/>
    </row>
    <row r="49" spans="1:5" x14ac:dyDescent="0.15">
      <c r="A49" s="11" t="s">
        <v>42</v>
      </c>
      <c r="B49" s="12">
        <v>575160</v>
      </c>
      <c r="C49" s="12">
        <v>0</v>
      </c>
      <c r="D49" s="12"/>
    </row>
    <row r="50" spans="1:5" x14ac:dyDescent="0.15">
      <c r="A50" s="11" t="s">
        <v>44</v>
      </c>
      <c r="B50" s="12">
        <v>100039</v>
      </c>
      <c r="C50" s="12">
        <v>0</v>
      </c>
      <c r="D50" s="12"/>
    </row>
    <row r="51" spans="1:5" x14ac:dyDescent="0.15">
      <c r="A51" s="11" t="s">
        <v>43</v>
      </c>
      <c r="B51" s="12">
        <v>6057</v>
      </c>
      <c r="C51" s="12">
        <v>0</v>
      </c>
      <c r="D51" s="12"/>
    </row>
    <row r="52" spans="1:5" x14ac:dyDescent="0.15">
      <c r="A52" s="11" t="s">
        <v>125</v>
      </c>
      <c r="B52" s="12">
        <v>28351</v>
      </c>
      <c r="C52" s="12">
        <v>0</v>
      </c>
      <c r="D52" s="12"/>
    </row>
    <row r="53" spans="1:5" x14ac:dyDescent="0.15">
      <c r="A53" s="11" t="s">
        <v>45</v>
      </c>
      <c r="B53" s="12">
        <v>1989453</v>
      </c>
      <c r="C53" s="12">
        <v>0</v>
      </c>
      <c r="D53" s="12"/>
    </row>
    <row r="54" spans="1:5" x14ac:dyDescent="0.15">
      <c r="A54" s="11" t="s">
        <v>47</v>
      </c>
      <c r="B54" s="12">
        <v>14432742</v>
      </c>
      <c r="C54" s="12">
        <v>0</v>
      </c>
      <c r="D54" s="12"/>
    </row>
    <row r="55" spans="1:5" x14ac:dyDescent="0.15">
      <c r="A55" s="11" t="s">
        <v>137</v>
      </c>
      <c r="B55" s="12">
        <v>11620</v>
      </c>
      <c r="C55" s="12">
        <v>0</v>
      </c>
      <c r="D55" s="12"/>
    </row>
    <row r="56" spans="1:5" x14ac:dyDescent="0.15">
      <c r="A56" s="26" t="s">
        <v>61</v>
      </c>
      <c r="B56" s="27">
        <v>10000</v>
      </c>
      <c r="C56" s="12">
        <v>0</v>
      </c>
      <c r="D56" s="27"/>
      <c r="E56" s="17"/>
    </row>
    <row r="57" spans="1:5" x14ac:dyDescent="0.15">
      <c r="A57" s="11" t="s">
        <v>46</v>
      </c>
      <c r="B57" s="12">
        <v>13932</v>
      </c>
      <c r="C57" s="12">
        <v>0</v>
      </c>
      <c r="D57" s="12"/>
    </row>
    <row r="58" spans="1:5" x14ac:dyDescent="0.15">
      <c r="A58" s="13" t="s">
        <v>126</v>
      </c>
      <c r="B58" s="14">
        <v>0</v>
      </c>
      <c r="C58" s="12">
        <v>0</v>
      </c>
      <c r="D58" s="14"/>
      <c r="E58" s="17"/>
    </row>
    <row r="59" spans="1:5" x14ac:dyDescent="0.15">
      <c r="A59" s="15" t="s">
        <v>49</v>
      </c>
      <c r="B59" s="16">
        <f>SUM(B44:B58)</f>
        <v>42654070</v>
      </c>
      <c r="C59" s="16">
        <v>0</v>
      </c>
      <c r="D59" s="16"/>
    </row>
    <row r="60" spans="1:5" x14ac:dyDescent="0.15">
      <c r="A60" s="15" t="s">
        <v>50</v>
      </c>
      <c r="B60" s="16">
        <f>B42+B59</f>
        <v>44454070</v>
      </c>
      <c r="C60" s="16">
        <v>0</v>
      </c>
      <c r="D60" s="16"/>
    </row>
    <row r="61" spans="1:5" x14ac:dyDescent="0.15">
      <c r="A61" s="24" t="s">
        <v>51</v>
      </c>
      <c r="B61" s="10"/>
      <c r="C61" s="10"/>
      <c r="D61" s="10"/>
    </row>
    <row r="62" spans="1:5" x14ac:dyDescent="0.15">
      <c r="A62" s="9" t="s">
        <v>32</v>
      </c>
      <c r="B62" s="10"/>
      <c r="C62" s="10"/>
      <c r="D62" s="10"/>
    </row>
    <row r="63" spans="1:5" x14ac:dyDescent="0.15">
      <c r="A63" s="11" t="s">
        <v>33</v>
      </c>
      <c r="B63" s="51">
        <v>3585982</v>
      </c>
      <c r="C63" s="12">
        <v>0</v>
      </c>
      <c r="D63" s="12"/>
      <c r="E63" s="17"/>
    </row>
    <row r="64" spans="1:5" x14ac:dyDescent="0.15">
      <c r="A64" s="11" t="s">
        <v>34</v>
      </c>
      <c r="B64" s="51">
        <v>438075</v>
      </c>
      <c r="C64" s="12">
        <v>0</v>
      </c>
      <c r="D64" s="12"/>
      <c r="E64" s="17"/>
    </row>
    <row r="65" spans="1:4" x14ac:dyDescent="0.15">
      <c r="A65" s="13" t="s">
        <v>35</v>
      </c>
      <c r="B65" s="52">
        <v>310770</v>
      </c>
      <c r="C65" s="14">
        <v>0</v>
      </c>
      <c r="D65" s="14"/>
    </row>
    <row r="66" spans="1:4" x14ac:dyDescent="0.15">
      <c r="A66" s="15" t="s">
        <v>36</v>
      </c>
      <c r="B66" s="16">
        <f>SUM(B63:B65)</f>
        <v>4334827</v>
      </c>
      <c r="C66" s="16">
        <v>0</v>
      </c>
      <c r="D66" s="16"/>
    </row>
    <row r="67" spans="1:4" x14ac:dyDescent="0.15">
      <c r="A67" s="9" t="s">
        <v>37</v>
      </c>
      <c r="B67" s="10"/>
      <c r="C67" s="10"/>
      <c r="D67" s="10"/>
    </row>
    <row r="68" spans="1:4" x14ac:dyDescent="0.15">
      <c r="A68" s="9" t="s">
        <v>134</v>
      </c>
      <c r="B68" s="58">
        <v>21600</v>
      </c>
      <c r="C68" s="10">
        <v>0</v>
      </c>
      <c r="D68" s="10"/>
    </row>
    <row r="69" spans="1:4" x14ac:dyDescent="0.15">
      <c r="A69" s="11" t="s">
        <v>52</v>
      </c>
      <c r="B69" s="12">
        <v>28080</v>
      </c>
      <c r="C69" s="12">
        <v>0</v>
      </c>
      <c r="D69" s="12"/>
    </row>
    <row r="70" spans="1:4" x14ac:dyDescent="0.15">
      <c r="A70" s="11" t="s">
        <v>127</v>
      </c>
      <c r="B70" s="12">
        <v>60400</v>
      </c>
      <c r="C70" s="12">
        <v>0</v>
      </c>
      <c r="D70" s="12"/>
    </row>
    <row r="71" spans="1:4" x14ac:dyDescent="0.15">
      <c r="A71" s="11" t="s">
        <v>124</v>
      </c>
      <c r="B71" s="12">
        <v>39300</v>
      </c>
      <c r="C71" s="12">
        <v>0</v>
      </c>
      <c r="D71" s="12"/>
    </row>
    <row r="72" spans="1:4" x14ac:dyDescent="0.15">
      <c r="A72" s="11" t="s">
        <v>41</v>
      </c>
      <c r="B72" s="12">
        <v>83600</v>
      </c>
      <c r="C72" s="12">
        <v>0</v>
      </c>
      <c r="D72" s="12"/>
    </row>
    <row r="73" spans="1:4" x14ac:dyDescent="0.15">
      <c r="A73" s="11" t="s">
        <v>53</v>
      </c>
      <c r="B73" s="12">
        <v>28496</v>
      </c>
      <c r="C73" s="12">
        <v>0</v>
      </c>
      <c r="D73" s="12"/>
    </row>
    <row r="74" spans="1:4" x14ac:dyDescent="0.15">
      <c r="A74" s="11" t="s">
        <v>43</v>
      </c>
      <c r="B74" s="12">
        <v>73781</v>
      </c>
      <c r="C74" s="12">
        <v>0</v>
      </c>
      <c r="D74" s="12"/>
    </row>
    <row r="75" spans="1:4" x14ac:dyDescent="0.15">
      <c r="A75" s="11" t="s">
        <v>44</v>
      </c>
      <c r="B75" s="12">
        <v>161349</v>
      </c>
      <c r="C75" s="12">
        <v>0</v>
      </c>
      <c r="D75" s="12"/>
    </row>
    <row r="76" spans="1:4" x14ac:dyDescent="0.15">
      <c r="A76" s="11" t="s">
        <v>54</v>
      </c>
      <c r="B76" s="12">
        <v>512054</v>
      </c>
      <c r="C76" s="12">
        <v>0</v>
      </c>
      <c r="D76" s="12"/>
    </row>
    <row r="77" spans="1:4" x14ac:dyDescent="0.15">
      <c r="A77" s="11" t="s">
        <v>45</v>
      </c>
      <c r="B77" s="12">
        <v>221050</v>
      </c>
      <c r="C77" s="12">
        <v>0</v>
      </c>
      <c r="D77" s="12"/>
    </row>
    <row r="78" spans="1:4" x14ac:dyDescent="0.15">
      <c r="A78" s="11" t="s">
        <v>55</v>
      </c>
      <c r="B78" s="12">
        <v>108388</v>
      </c>
      <c r="C78" s="12">
        <v>0</v>
      </c>
      <c r="D78" s="12"/>
    </row>
    <row r="79" spans="1:4" x14ac:dyDescent="0.15">
      <c r="A79" s="11" t="s">
        <v>56</v>
      </c>
      <c r="B79" s="12">
        <v>15500</v>
      </c>
      <c r="C79" s="12">
        <v>0</v>
      </c>
      <c r="D79" s="12"/>
    </row>
    <row r="80" spans="1:4" x14ac:dyDescent="0.15">
      <c r="A80" s="11" t="s">
        <v>46</v>
      </c>
      <c r="B80" s="12">
        <v>378918</v>
      </c>
      <c r="C80" s="12">
        <v>0</v>
      </c>
      <c r="D80" s="12"/>
    </row>
    <row r="81" spans="1:4" x14ac:dyDescent="0.15">
      <c r="A81" s="11" t="s">
        <v>57</v>
      </c>
      <c r="B81" s="12">
        <v>23495</v>
      </c>
      <c r="C81" s="12">
        <v>0</v>
      </c>
      <c r="D81" s="12"/>
    </row>
    <row r="82" spans="1:4" x14ac:dyDescent="0.15">
      <c r="A82" s="11" t="s">
        <v>48</v>
      </c>
      <c r="B82" s="12">
        <v>192000</v>
      </c>
      <c r="C82" s="12">
        <v>0</v>
      </c>
      <c r="D82" s="12"/>
    </row>
    <row r="83" spans="1:4" x14ac:dyDescent="0.15">
      <c r="A83" s="11" t="s">
        <v>58</v>
      </c>
      <c r="B83" s="12">
        <v>11500</v>
      </c>
      <c r="C83" s="12">
        <v>0</v>
      </c>
      <c r="D83" s="12"/>
    </row>
    <row r="84" spans="1:4" x14ac:dyDescent="0.15">
      <c r="A84" s="11" t="s">
        <v>59</v>
      </c>
      <c r="B84" s="12">
        <v>84873</v>
      </c>
      <c r="C84" s="12">
        <v>0</v>
      </c>
      <c r="D84" s="12"/>
    </row>
    <row r="85" spans="1:4" x14ac:dyDescent="0.15">
      <c r="A85" s="11" t="s">
        <v>47</v>
      </c>
      <c r="B85" s="12">
        <v>1603638</v>
      </c>
      <c r="C85" s="12">
        <v>0</v>
      </c>
      <c r="D85" s="12"/>
    </row>
    <row r="86" spans="1:4" x14ac:dyDescent="0.15">
      <c r="A86" s="26" t="s">
        <v>138</v>
      </c>
      <c r="B86" s="27">
        <v>3500</v>
      </c>
      <c r="C86" s="12">
        <v>0</v>
      </c>
      <c r="D86" s="27"/>
    </row>
    <row r="87" spans="1:4" x14ac:dyDescent="0.15">
      <c r="A87" s="26" t="s">
        <v>60</v>
      </c>
      <c r="B87" s="27">
        <v>287301</v>
      </c>
      <c r="C87" s="12">
        <v>0</v>
      </c>
      <c r="D87" s="27"/>
    </row>
    <row r="88" spans="1:4" x14ac:dyDescent="0.15">
      <c r="A88" s="26" t="s">
        <v>61</v>
      </c>
      <c r="B88" s="27">
        <v>410960</v>
      </c>
      <c r="C88" s="12">
        <v>0</v>
      </c>
      <c r="D88" s="27"/>
    </row>
    <row r="89" spans="1:4" x14ac:dyDescent="0.15">
      <c r="A89" s="26" t="s">
        <v>62</v>
      </c>
      <c r="B89" s="27">
        <v>599068</v>
      </c>
      <c r="C89" s="12">
        <v>0</v>
      </c>
      <c r="D89" s="27"/>
    </row>
    <row r="90" spans="1:4" x14ac:dyDescent="0.15">
      <c r="A90" s="13" t="s">
        <v>63</v>
      </c>
      <c r="B90" s="14">
        <v>30350</v>
      </c>
      <c r="C90" s="12">
        <v>0</v>
      </c>
      <c r="D90" s="14"/>
    </row>
    <row r="91" spans="1:4" x14ac:dyDescent="0.15">
      <c r="A91" s="15" t="s">
        <v>49</v>
      </c>
      <c r="B91" s="16">
        <f>SUM(B68:B90)</f>
        <v>4979201</v>
      </c>
      <c r="C91" s="16">
        <v>0</v>
      </c>
      <c r="D91" s="16"/>
    </row>
    <row r="92" spans="1:4" x14ac:dyDescent="0.15">
      <c r="A92" s="15" t="s">
        <v>64</v>
      </c>
      <c r="B92" s="16">
        <f>B66+B91</f>
        <v>9314028</v>
      </c>
      <c r="C92" s="16">
        <v>0</v>
      </c>
      <c r="D92" s="16"/>
    </row>
    <row r="93" spans="1:4" x14ac:dyDescent="0.15">
      <c r="A93" s="15" t="s">
        <v>65</v>
      </c>
      <c r="B93" s="16">
        <f>B60+B92</f>
        <v>53768098</v>
      </c>
      <c r="C93" s="16">
        <v>0</v>
      </c>
      <c r="D93" s="16"/>
    </row>
    <row r="94" spans="1:4" x14ac:dyDescent="0.15">
      <c r="A94" s="28" t="s">
        <v>66</v>
      </c>
      <c r="B94" s="29">
        <f>B35-B93</f>
        <v>-57958</v>
      </c>
      <c r="C94" s="29">
        <v>0</v>
      </c>
      <c r="D94" s="30"/>
    </row>
    <row r="95" spans="1:4" x14ac:dyDescent="0.15">
      <c r="A95" s="31" t="s">
        <v>67</v>
      </c>
      <c r="B95" s="32"/>
      <c r="C95" s="32"/>
      <c r="D95" s="32"/>
    </row>
    <row r="96" spans="1:4" x14ac:dyDescent="0.15">
      <c r="A96" s="33" t="s">
        <v>68</v>
      </c>
      <c r="B96" s="32">
        <v>0</v>
      </c>
      <c r="C96" s="32">
        <v>0</v>
      </c>
      <c r="D96" s="32"/>
    </row>
    <row r="97" spans="1:4" x14ac:dyDescent="0.15">
      <c r="A97" s="34" t="s">
        <v>69</v>
      </c>
      <c r="B97" s="35">
        <v>0</v>
      </c>
      <c r="C97" s="35">
        <v>0</v>
      </c>
      <c r="D97" s="35"/>
    </row>
    <row r="98" spans="1:4" x14ac:dyDescent="0.15">
      <c r="A98" s="31" t="s">
        <v>70</v>
      </c>
      <c r="B98" s="32"/>
      <c r="C98" s="32"/>
      <c r="D98" s="32"/>
    </row>
    <row r="99" spans="1:4" x14ac:dyDescent="0.15">
      <c r="A99" s="33" t="s">
        <v>71</v>
      </c>
      <c r="B99" s="32">
        <v>0</v>
      </c>
      <c r="C99" s="32">
        <v>0</v>
      </c>
      <c r="D99" s="32"/>
    </row>
    <row r="100" spans="1:4" x14ac:dyDescent="0.15">
      <c r="A100" s="34" t="s">
        <v>72</v>
      </c>
      <c r="B100" s="35">
        <v>0</v>
      </c>
      <c r="C100" s="35">
        <v>0</v>
      </c>
      <c r="D100" s="35"/>
    </row>
    <row r="101" spans="1:4" x14ac:dyDescent="0.15">
      <c r="A101" s="36" t="s">
        <v>73</v>
      </c>
      <c r="B101" s="35"/>
      <c r="C101" s="35"/>
      <c r="D101" s="35"/>
    </row>
    <row r="102" spans="1:4" x14ac:dyDescent="0.15">
      <c r="A102" s="36" t="s">
        <v>74</v>
      </c>
      <c r="B102" s="29">
        <f>B94</f>
        <v>-57958</v>
      </c>
      <c r="C102" s="35">
        <v>0</v>
      </c>
      <c r="D102" s="29"/>
    </row>
    <row r="103" spans="1:4" x14ac:dyDescent="0.15">
      <c r="A103" s="36" t="s">
        <v>75</v>
      </c>
      <c r="B103" s="29">
        <v>2858874</v>
      </c>
      <c r="C103" s="35">
        <v>0</v>
      </c>
      <c r="D103" s="29"/>
    </row>
    <row r="104" spans="1:4" x14ac:dyDescent="0.15">
      <c r="A104" s="36" t="s">
        <v>123</v>
      </c>
      <c r="B104" s="29">
        <f>SUM(B102:B103)</f>
        <v>2800916</v>
      </c>
      <c r="C104" s="35">
        <v>0</v>
      </c>
      <c r="D104" s="29"/>
    </row>
    <row r="105" spans="1:4" x14ac:dyDescent="0.15">
      <c r="A105" s="37" t="s">
        <v>76</v>
      </c>
    </row>
  </sheetData>
  <mergeCells count="2">
    <mergeCell ref="A1:D1"/>
    <mergeCell ref="A2:D2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4" orientation="portrait" verticalDpi="0" r:id="rId1"/>
  <rowBreaks count="1" manualBreakCount="1">
    <brk id="6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C1" sqref="C1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財産目録（KIC）</vt:lpstr>
      <vt:lpstr>貸借対照表（KIC）</vt:lpstr>
      <vt:lpstr>活動計算書（KIC）</vt:lpstr>
      <vt:lpstr>Sheet4</vt:lpstr>
      <vt:lpstr>Sheet1</vt:lpstr>
      <vt:lpstr>'活動計算書（KIC）'!Print_Area</vt:lpstr>
      <vt:lpstr>'財産目録（KIC）'!Print_Area</vt:lpstr>
    </vt:vector>
  </TitlesOfParts>
  <Company>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2016-09-30T02:53:08Z</cp:lastPrinted>
  <dcterms:created xsi:type="dcterms:W3CDTF">2012-09-27T01:31:49Z</dcterms:created>
  <dcterms:modified xsi:type="dcterms:W3CDTF">2017-09-22T02:28:18Z</dcterms:modified>
</cp:coreProperties>
</file>