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55" windowHeight="7980"/>
  </bookViews>
  <sheets>
    <sheet name="財産目録（KIC）" sheetId="3" r:id="rId1"/>
    <sheet name="貸借対照表（KIC）" sheetId="2" r:id="rId2"/>
    <sheet name="活動計算書（KIC）" sheetId="1" r:id="rId3"/>
    <sheet name="Sheet4" sheetId="4" r:id="rId4"/>
  </sheets>
  <definedNames>
    <definedName name="_xlnm.Print_Area" localSheetId="2">'活動計算書（KIC）'!$A$1:$D$104</definedName>
    <definedName name="_xlnm.Print_Area" localSheetId="0">'財産目録（KIC）'!$A$1:$C$44</definedName>
  </definedNames>
  <calcPr calcId="145621"/>
</workbook>
</file>

<file path=xl/calcChain.xml><?xml version="1.0" encoding="utf-8"?>
<calcChain xmlns="http://schemas.openxmlformats.org/spreadsheetml/2006/main">
  <c r="B42" i="3" l="1"/>
  <c r="B27" i="1" l="1"/>
  <c r="B22" i="1" l="1"/>
  <c r="B31" i="1" s="1"/>
  <c r="B41" i="2" l="1"/>
  <c r="B90" i="1" l="1"/>
  <c r="B60" i="1"/>
  <c r="B40" i="1" l="1"/>
  <c r="B67" i="1" l="1"/>
  <c r="B103" i="1" l="1"/>
  <c r="B46" i="2" l="1"/>
  <c r="B16" i="2"/>
  <c r="B14" i="1" l="1"/>
  <c r="B16" i="1" s="1"/>
  <c r="B42" i="1"/>
  <c r="B43" i="1" s="1"/>
  <c r="C43" i="1"/>
  <c r="B38" i="3"/>
  <c r="B25" i="3"/>
  <c r="B22" i="3"/>
  <c r="B28" i="3" s="1"/>
  <c r="B17" i="3"/>
  <c r="B29" i="3" s="1"/>
  <c r="B37" i="2"/>
  <c r="B27" i="2"/>
  <c r="B24" i="2"/>
  <c r="B21" i="2"/>
  <c r="B28" i="2" s="1"/>
  <c r="B29" i="2" s="1"/>
  <c r="D103" i="1"/>
  <c r="D102" i="1"/>
  <c r="D101" i="1"/>
  <c r="D100" i="1"/>
  <c r="C99" i="1"/>
  <c r="B99" i="1"/>
  <c r="C96" i="1"/>
  <c r="B96" i="1"/>
  <c r="C90" i="1"/>
  <c r="C67" i="1"/>
  <c r="C60" i="1"/>
  <c r="C35" i="1"/>
  <c r="B35" i="1"/>
  <c r="C31" i="1"/>
  <c r="C19" i="1"/>
  <c r="B19" i="1"/>
  <c r="C16" i="1"/>
  <c r="C11" i="1"/>
  <c r="B11" i="1"/>
  <c r="D19" i="1" l="1"/>
  <c r="D35" i="1"/>
  <c r="C61" i="1"/>
  <c r="C36" i="1"/>
  <c r="D31" i="1"/>
  <c r="D96" i="1"/>
  <c r="D16" i="1"/>
  <c r="D99" i="1"/>
  <c r="D60" i="1"/>
  <c r="D90" i="1"/>
  <c r="C91" i="1"/>
  <c r="B61" i="1"/>
  <c r="B42" i="2"/>
  <c r="B47" i="2" s="1"/>
  <c r="B43" i="3"/>
  <c r="B44" i="3" s="1"/>
  <c r="B36" i="1"/>
  <c r="D36" i="1" s="1"/>
  <c r="B91" i="1"/>
  <c r="D11" i="1"/>
  <c r="D43" i="1"/>
  <c r="D67" i="1"/>
  <c r="D61" i="1" l="1"/>
  <c r="C92" i="1"/>
  <c r="C93" i="1" s="1"/>
  <c r="B92" i="1"/>
  <c r="D91" i="1"/>
  <c r="D92" i="1" l="1"/>
  <c r="B93" i="1"/>
  <c r="D93" i="1" s="1"/>
</calcChain>
</file>

<file path=xl/sharedStrings.xml><?xml version="1.0" encoding="utf-8"?>
<sst xmlns="http://schemas.openxmlformats.org/spreadsheetml/2006/main" count="210" uniqueCount="147">
  <si>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</si>
  <si>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</si>
  <si>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</si>
  <si>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</si>
  <si>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</si>
  <si>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</si>
  <si>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</si>
  <si>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</si>
  <si>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入会金</t>
    <rPh sb="0" eb="3">
      <t>ニュウカイキン</t>
    </rPh>
    <phoneticPr fontId="2"/>
  </si>
  <si>
    <t>年会費</t>
    <phoneticPr fontId="2"/>
  </si>
  <si>
    <t>月会費等</t>
    <rPh sb="0" eb="1">
      <t>ツキ</t>
    </rPh>
    <rPh sb="1" eb="3">
      <t>カイヒ</t>
    </rPh>
    <rPh sb="3" eb="4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</si>
  <si>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</si>
  <si>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</si>
  <si>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</si>
  <si>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</si>
  <si>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</si>
  <si>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</si>
  <si>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</si>
  <si>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</si>
  <si>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</si>
  <si>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</si>
  <si>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</si>
  <si>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</si>
  <si>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</si>
  <si>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</si>
  <si>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</si>
  <si>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</si>
  <si>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</si>
  <si>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</si>
  <si>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</si>
  <si>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</si>
  <si>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</si>
  <si>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</si>
  <si>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</si>
  <si>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</si>
  <si>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</si>
  <si>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</si>
  <si>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</si>
  <si>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</si>
  <si>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</si>
  <si>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</si>
  <si>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</si>
  <si>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販売外注費</t>
    <rPh sb="0" eb="2">
      <t>ハンバイ</t>
    </rPh>
    <rPh sb="2" eb="5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</si>
  <si>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</si>
  <si>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</si>
  <si>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</si>
  <si>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3">
      <t>ヨウ</t>
    </rPh>
    <rPh sb="3" eb="4">
      <t>ヒン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</si>
  <si>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</si>
  <si>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</si>
  <si>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</si>
  <si>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</si>
  <si>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</si>
  <si>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</si>
  <si>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</si>
  <si>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</si>
  <si>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</si>
  <si>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</si>
  <si>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</si>
  <si>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</si>
  <si>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</si>
  <si>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</si>
  <si>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</si>
  <si>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</si>
  <si>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</si>
  <si>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</si>
  <si>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</si>
  <si>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</si>
  <si>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</si>
  <si>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</si>
  <si>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</si>
  <si>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</si>
  <si>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</si>
  <si>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</si>
  <si>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</si>
  <si>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</si>
  <si>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</si>
  <si>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</si>
  <si>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</si>
  <si>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</si>
  <si>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</si>
  <si>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</si>
  <si>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</si>
  <si>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</si>
  <si>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</si>
  <si>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</si>
  <si>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</si>
  <si>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</si>
  <si>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前払費用</t>
    <rPh sb="0" eb="1">
      <t>マエ</t>
    </rPh>
    <rPh sb="1" eb="2">
      <t>ハラ</t>
    </rPh>
    <rPh sb="2" eb="4">
      <t>ヒヨウ</t>
    </rPh>
    <phoneticPr fontId="2"/>
  </si>
  <si>
    <t>立替金</t>
    <phoneticPr fontId="2"/>
  </si>
  <si>
    <t>仮払金</t>
    <rPh sb="0" eb="2">
      <t>カリバライ</t>
    </rPh>
    <rPh sb="2" eb="3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</si>
  <si>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</si>
  <si>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</si>
  <si>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</si>
  <si>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</si>
  <si>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</si>
  <si>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</si>
  <si>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</si>
  <si>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</si>
  <si>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</si>
  <si>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</si>
  <si>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</si>
  <si>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</si>
  <si>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</si>
  <si>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</si>
  <si>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</si>
  <si>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</si>
  <si>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</si>
  <si>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</si>
  <si>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前受金</t>
    <rPh sb="0" eb="3">
      <t>マエウケキン</t>
    </rPh>
    <phoneticPr fontId="2"/>
  </si>
  <si>
    <t>預り金（源泉所得税・住民税）</t>
    <rPh sb="0" eb="1">
      <t>アズカ</t>
    </rPh>
    <rPh sb="2" eb="3">
      <t>キン</t>
    </rPh>
    <rPh sb="4" eb="6">
      <t>ゲンセン</t>
    </rPh>
    <rPh sb="6" eb="9">
      <t>ショトクゼイ</t>
    </rPh>
    <rPh sb="10" eb="13">
      <t>ジュウミンゼイ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</si>
  <si>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</si>
  <si>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</si>
  <si>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</si>
  <si>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</si>
  <si>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</si>
  <si>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</si>
  <si>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</si>
  <si>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</si>
  <si>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</si>
  <si>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</si>
  <si>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立替金</t>
    <rPh sb="0" eb="2">
      <t>タテカエ</t>
    </rPh>
    <rPh sb="2" eb="3">
      <t>キン</t>
    </rPh>
    <phoneticPr fontId="2"/>
  </si>
  <si>
    <t>会議室・事務所等の提供及関連業務の代行・業務補助事業未収金(ｲﾝｷｭﾍﾞｰｼｮﾝ施設運営)</t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</si>
  <si>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</si>
  <si>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</si>
  <si>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</si>
  <si>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</si>
  <si>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</si>
  <si>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</si>
  <si>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t>-</t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</si>
  <si>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</si>
  <si>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</si>
  <si>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</si>
  <si>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</si>
  <si>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地域経済活動の活性化に関する支援・指導・助成事業未収金(ｺﾝｻﾙﾃｨﾝｸﾞ業務及び委託業務)</t>
    <rPh sb="37" eb="39">
      <t>ギョウム</t>
    </rPh>
    <rPh sb="39" eb="40">
      <t>オヨ</t>
    </rPh>
    <rPh sb="41" eb="43">
      <t>イタク</t>
    </rPh>
    <rPh sb="43" eb="45">
      <t>ギョウム</t>
    </rPh>
    <phoneticPr fontId="2"/>
  </si>
  <si>
    <t>２５年度　財産目録</t>
    <rPh sb="2" eb="4">
      <t>ネンド</t>
    </rPh>
    <rPh sb="5" eb="7">
      <t>ザイサン</t>
    </rPh>
    <rPh sb="7" eb="9">
      <t>モクロク</t>
    </rPh>
    <phoneticPr fontId="2"/>
  </si>
  <si>
    <t>平成26年6月30日現在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</si>
  <si>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２５年度　貸借対照表</t>
    <rPh sb="2" eb="4">
      <t>ネンド</t>
    </rPh>
    <rPh sb="5" eb="10">
      <t>タイシャクタイショウヒョウ</t>
    </rPh>
    <phoneticPr fontId="2"/>
  </si>
  <si>
    <t>２５年度　活動計算書</t>
    <rPh sb="2" eb="4">
      <t>ネンド</t>
    </rPh>
    <rPh sb="5" eb="7">
      <t>カツドウ</t>
    </rPh>
    <rPh sb="7" eb="10">
      <t>ケイサンショ</t>
    </rPh>
    <phoneticPr fontId="2"/>
  </si>
  <si>
    <t>平成25年7月1日から平成26年6月30日まで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2"/>
  </si>
  <si>
    <t>会議費</t>
    <rPh sb="0" eb="3">
      <t>カイギヒ</t>
    </rPh>
    <phoneticPr fontId="2"/>
  </si>
  <si>
    <t>荷造り運賃</t>
    <rPh sb="0" eb="2">
      <t>ニヅク</t>
    </rPh>
    <rPh sb="3" eb="5">
      <t>ウンチン</t>
    </rPh>
    <phoneticPr fontId="2"/>
  </si>
  <si>
    <t>雑費</t>
    <rPh sb="0" eb="2">
      <t>ザッピ</t>
    </rPh>
    <phoneticPr fontId="2"/>
  </si>
  <si>
    <t>交際費</t>
    <rPh sb="0" eb="2">
      <t>コウサイ</t>
    </rPh>
    <rPh sb="2" eb="3">
      <t>ヒ</t>
    </rPh>
    <phoneticPr fontId="2"/>
  </si>
  <si>
    <t>仮受金</t>
    <rPh sb="0" eb="2">
      <t>カリウケ</t>
    </rPh>
    <rPh sb="2" eb="3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</si>
  <si>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</si>
  <si>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</si>
  <si>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仮受金</t>
    <rPh sb="0" eb="2">
      <t>カリウケ</t>
    </rPh>
    <rPh sb="2" eb="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</si>
</sst>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5" fillId="0" borderId="5" xfId="0" applyFont="1" applyBorder="1" applyAlignment="1">
      <alignment horizontal="left" vertical="center" wrapText="1" indent="2" shrinkToFit="1"/>
    </xf>
    <xf numFmtId="0" fontId="0" fillId="0" borderId="2" xfId="0" applyBorder="1" applyAlignment="1">
      <alignment horizontal="left" vertical="center" indent="2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2" shrinkToFit="1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3" fontId="9" fillId="0" borderId="7" xfId="0" applyNumberFormat="1" applyFont="1" applyBorder="1">
      <alignment vertical="center"/>
    </xf>
    <xf numFmtId="3" fontId="9" fillId="0" borderId="5" xfId="0" applyNumberFormat="1" applyFont="1" applyBorder="1">
      <alignment vertical="center"/>
    </xf>
    <xf numFmtId="0" fontId="0" fillId="0" borderId="13" xfId="0" applyBorder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view="pageBreakPreview" zoomScaleNormal="100" zoomScaleSheetLayoutView="100" workbookViewId="0">
      <pane ySplit="5" topLeftCell="A6" activePane="bottomLeft" state="frozen"/>
      <selection activeCell="A22" sqref="A22"/>
      <selection pane="bottomLeft" sqref="A1:C1"/>
    </sheetView>
  </sheetViews>
  <sheetFormatPr defaultRowHeight="13.5"/>
  <cols>
    <col min="1" max="1" width="46.625" customWidth="1"/>
    <col min="2" max="3" width="15" style="1" customWidth="1"/>
  </cols>
  <sheetData>
    <row r="1" spans="1:3" ht="17.25">
      <c r="A1" s="71" t="s">
        <v>134</v>
      </c>
      <c r="B1" s="71"/>
      <c r="C1" s="71"/>
    </row>
    <row r="2" spans="1:3">
      <c r="A2" s="72" t="s">
        <v>135</v>
      </c>
      <c r="B2" s="72"/>
      <c r="C2" s="72"/>
    </row>
    <row r="3" spans="1:3">
      <c r="C3" s="2" t="s">
        <v>0</v>
      </c>
    </row>
    <row r="4" spans="1:3">
      <c r="C4" s="2" t="s">
        <v>1</v>
      </c>
    </row>
    <row r="5" spans="1:3" s="6" customFormat="1" ht="24" customHeight="1">
      <c r="A5" s="3" t="s">
        <v>2</v>
      </c>
      <c r="B5" s="73" t="s">
        <v>80</v>
      </c>
      <c r="C5" s="74"/>
    </row>
    <row r="6" spans="1:3" ht="18" customHeight="1">
      <c r="A6" s="7" t="s">
        <v>81</v>
      </c>
      <c r="B6" s="55"/>
      <c r="C6" s="56"/>
    </row>
    <row r="7" spans="1:3" ht="18" customHeight="1">
      <c r="A7" s="22" t="s">
        <v>82</v>
      </c>
      <c r="B7" s="65"/>
      <c r="C7" s="66"/>
    </row>
    <row r="8" spans="1:3" ht="18" customHeight="1">
      <c r="A8" s="23" t="s">
        <v>83</v>
      </c>
      <c r="B8" s="67">
        <v>49409</v>
      </c>
      <c r="C8" s="68"/>
    </row>
    <row r="9" spans="1:3" ht="18" customHeight="1">
      <c r="A9" s="23" t="s">
        <v>84</v>
      </c>
      <c r="B9" s="67">
        <v>3643511</v>
      </c>
      <c r="C9" s="68"/>
    </row>
    <row r="10" spans="1:3" ht="18" customHeight="1">
      <c r="A10" s="23" t="s">
        <v>85</v>
      </c>
      <c r="B10" s="67">
        <v>16361</v>
      </c>
      <c r="C10" s="68"/>
    </row>
    <row r="11" spans="1:3" ht="18" customHeight="1">
      <c r="A11" s="23" t="s">
        <v>86</v>
      </c>
      <c r="B11" s="67">
        <v>900157</v>
      </c>
      <c r="C11" s="68"/>
    </row>
    <row r="12" spans="1:3" ht="18" customHeight="1">
      <c r="A12" s="23" t="s">
        <v>119</v>
      </c>
      <c r="B12" s="67">
        <v>296000</v>
      </c>
      <c r="C12" s="68"/>
    </row>
    <row r="13" spans="1:3" ht="18" customHeight="1">
      <c r="A13" s="23" t="s">
        <v>120</v>
      </c>
      <c r="B13" s="67">
        <v>24346</v>
      </c>
      <c r="C13" s="68"/>
    </row>
    <row r="14" spans="1:3" ht="18" customHeight="1">
      <c r="A14" s="23" t="s">
        <v>89</v>
      </c>
      <c r="B14" s="67">
        <v>415929</v>
      </c>
      <c r="C14" s="68"/>
    </row>
    <row r="15" spans="1:3" ht="27">
      <c r="A15" s="48" t="s">
        <v>133</v>
      </c>
      <c r="B15" s="67">
        <v>216000</v>
      </c>
      <c r="C15" s="68"/>
    </row>
    <row r="16" spans="1:3" ht="27">
      <c r="A16" s="44" t="s">
        <v>121</v>
      </c>
      <c r="B16" s="69">
        <v>963360</v>
      </c>
      <c r="C16" s="70"/>
    </row>
    <row r="17" spans="1:3" ht="18" customHeight="1">
      <c r="A17" s="15" t="s">
        <v>90</v>
      </c>
      <c r="B17" s="59">
        <f>SUM(B8:B16)</f>
        <v>6525073</v>
      </c>
      <c r="C17" s="60"/>
    </row>
    <row r="18" spans="1:3" ht="18" customHeight="1">
      <c r="A18" s="22" t="s">
        <v>91</v>
      </c>
      <c r="B18" s="55"/>
      <c r="C18" s="56"/>
    </row>
    <row r="19" spans="1:3" ht="18" customHeight="1">
      <c r="A19" s="40" t="s">
        <v>122</v>
      </c>
      <c r="B19" s="63"/>
      <c r="C19" s="64"/>
    </row>
    <row r="20" spans="1:3" ht="18" customHeight="1">
      <c r="A20" s="11" t="s">
        <v>93</v>
      </c>
      <c r="B20" s="67">
        <v>740002</v>
      </c>
      <c r="C20" s="68"/>
    </row>
    <row r="21" spans="1:3" ht="18" customHeight="1">
      <c r="A21" s="13" t="s">
        <v>94</v>
      </c>
      <c r="B21" s="69">
        <v>254867</v>
      </c>
      <c r="C21" s="70"/>
    </row>
    <row r="22" spans="1:3" ht="18" customHeight="1">
      <c r="A22" s="15" t="s">
        <v>95</v>
      </c>
      <c r="B22" s="59">
        <f>SUM(B20:B21)</f>
        <v>994869</v>
      </c>
      <c r="C22" s="60"/>
    </row>
    <row r="23" spans="1:3" ht="18" customHeight="1">
      <c r="A23" s="45" t="s">
        <v>123</v>
      </c>
      <c r="B23" s="55"/>
      <c r="C23" s="56"/>
    </row>
    <row r="24" spans="1:3" ht="18" customHeight="1">
      <c r="A24" s="39" t="s">
        <v>97</v>
      </c>
      <c r="B24" s="57">
        <v>0</v>
      </c>
      <c r="C24" s="58"/>
    </row>
    <row r="25" spans="1:3" ht="18" customHeight="1">
      <c r="A25" s="15" t="s">
        <v>98</v>
      </c>
      <c r="B25" s="59">
        <f>SUM(B24)</f>
        <v>0</v>
      </c>
      <c r="C25" s="60"/>
    </row>
    <row r="26" spans="1:3" ht="18" customHeight="1">
      <c r="A26" s="45" t="s">
        <v>124</v>
      </c>
      <c r="B26" s="55"/>
      <c r="C26" s="56"/>
    </row>
    <row r="27" spans="1:3" ht="18" customHeight="1">
      <c r="A27" s="39" t="s">
        <v>100</v>
      </c>
      <c r="B27" s="57">
        <v>3000000</v>
      </c>
      <c r="C27" s="58"/>
    </row>
    <row r="28" spans="1:3" ht="18" customHeight="1">
      <c r="A28" s="15" t="s">
        <v>101</v>
      </c>
      <c r="B28" s="59">
        <f>B22+B25+B27</f>
        <v>3994869</v>
      </c>
      <c r="C28" s="60"/>
    </row>
    <row r="29" spans="1:3" ht="18" customHeight="1">
      <c r="A29" s="15" t="s">
        <v>125</v>
      </c>
      <c r="B29" s="59">
        <f>B17+B22+B25+B27</f>
        <v>10519942</v>
      </c>
      <c r="C29" s="60"/>
    </row>
    <row r="30" spans="1:3" ht="18" customHeight="1">
      <c r="A30" s="22" t="s">
        <v>103</v>
      </c>
      <c r="B30" s="55"/>
      <c r="C30" s="56"/>
    </row>
    <row r="31" spans="1:3" ht="18" customHeight="1">
      <c r="A31" s="21" t="s">
        <v>104</v>
      </c>
      <c r="B31" s="65"/>
      <c r="C31" s="66"/>
    </row>
    <row r="32" spans="1:3" ht="18" customHeight="1">
      <c r="A32" s="36" t="s">
        <v>105</v>
      </c>
      <c r="B32" s="63"/>
      <c r="C32" s="64"/>
    </row>
    <row r="33" spans="1:3" ht="18" customHeight="1">
      <c r="A33" s="23" t="s">
        <v>106</v>
      </c>
      <c r="B33" s="67">
        <v>313200</v>
      </c>
      <c r="C33" s="68"/>
    </row>
    <row r="34" spans="1:3" ht="18" customHeight="1">
      <c r="A34" s="41" t="s">
        <v>107</v>
      </c>
      <c r="B34" s="67">
        <v>23580</v>
      </c>
      <c r="C34" s="68"/>
    </row>
    <row r="35" spans="1:3" ht="18" customHeight="1">
      <c r="A35" s="41" t="s">
        <v>146</v>
      </c>
      <c r="B35" s="67">
        <v>10210</v>
      </c>
      <c r="C35" s="68"/>
    </row>
    <row r="36" spans="1:3" ht="18" customHeight="1">
      <c r="A36" s="23" t="s">
        <v>108</v>
      </c>
      <c r="B36" s="67">
        <v>1863251</v>
      </c>
      <c r="C36" s="68"/>
    </row>
    <row r="37" spans="1:3" ht="18" customHeight="1">
      <c r="A37" s="37" t="s">
        <v>109</v>
      </c>
      <c r="B37" s="69">
        <v>51022</v>
      </c>
      <c r="C37" s="70"/>
    </row>
    <row r="38" spans="1:3" ht="18" customHeight="1">
      <c r="A38" s="15" t="s">
        <v>110</v>
      </c>
      <c r="B38" s="59">
        <f>SUM(B33:B37)</f>
        <v>2261263</v>
      </c>
      <c r="C38" s="60"/>
    </row>
    <row r="39" spans="1:3" ht="18" customHeight="1">
      <c r="A39" s="7" t="s">
        <v>126</v>
      </c>
      <c r="B39" s="55"/>
      <c r="C39" s="56"/>
    </row>
    <row r="40" spans="1:3" ht="18" customHeight="1">
      <c r="A40" s="54" t="s">
        <v>145</v>
      </c>
      <c r="B40" s="63">
        <v>3000000</v>
      </c>
      <c r="C40" s="64"/>
    </row>
    <row r="41" spans="1:3" ht="18" customHeight="1">
      <c r="A41" s="43" t="s">
        <v>112</v>
      </c>
      <c r="B41" s="57">
        <v>4116000</v>
      </c>
      <c r="C41" s="58"/>
    </row>
    <row r="42" spans="1:3" ht="18" customHeight="1">
      <c r="A42" s="15" t="s">
        <v>113</v>
      </c>
      <c r="B42" s="59">
        <f>SUM(B40:C41)</f>
        <v>7116000</v>
      </c>
      <c r="C42" s="60"/>
    </row>
    <row r="43" spans="1:3" ht="18" customHeight="1">
      <c r="A43" s="15" t="s">
        <v>114</v>
      </c>
      <c r="B43" s="59">
        <f>B38+B42</f>
        <v>9377263</v>
      </c>
      <c r="C43" s="60"/>
    </row>
    <row r="44" spans="1:3" ht="18" customHeight="1">
      <c r="A44" s="15" t="s">
        <v>127</v>
      </c>
      <c r="B44" s="61">
        <f>B29-B43</f>
        <v>1142679</v>
      </c>
      <c r="C44" s="62"/>
    </row>
  </sheetData>
  <mergeCells count="42">
    <mergeCell ref="B15:C15"/>
    <mergeCell ref="B14:C14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5:C35"/>
    <mergeCell ref="B39:C39"/>
    <mergeCell ref="B41:C41"/>
    <mergeCell ref="B42:C42"/>
    <mergeCell ref="B43:C43"/>
    <mergeCell ref="B44:C44"/>
    <mergeCell ref="B40:C40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zoomScaleNormal="100" zoomScaleSheetLayoutView="100" workbookViewId="0">
      <pane ySplit="5" topLeftCell="A6" activePane="bottomLeft" state="frozen"/>
      <selection activeCell="B42" sqref="B42:C42"/>
      <selection pane="bottomLeft" activeCell="B46" sqref="B46:C46"/>
    </sheetView>
  </sheetViews>
  <sheetFormatPr defaultRowHeight="13.5"/>
  <cols>
    <col min="1" max="1" width="46.625" customWidth="1"/>
    <col min="2" max="3" width="18.625" style="1" customWidth="1"/>
  </cols>
  <sheetData>
    <row r="1" spans="1:3" ht="17.25">
      <c r="A1" s="71" t="s">
        <v>136</v>
      </c>
      <c r="B1" s="71"/>
      <c r="C1" s="71"/>
    </row>
    <row r="2" spans="1:3">
      <c r="A2" s="72" t="s">
        <v>135</v>
      </c>
      <c r="B2" s="72"/>
      <c r="C2" s="72"/>
    </row>
    <row r="3" spans="1:3">
      <c r="C3" s="2" t="s">
        <v>0</v>
      </c>
    </row>
    <row r="4" spans="1:3">
      <c r="C4" s="2" t="s">
        <v>1</v>
      </c>
    </row>
    <row r="5" spans="1:3" s="6" customFormat="1" ht="24" customHeight="1">
      <c r="A5" s="3" t="s">
        <v>2</v>
      </c>
      <c r="B5" s="73" t="s">
        <v>80</v>
      </c>
      <c r="C5" s="74"/>
    </row>
    <row r="6" spans="1:3" ht="18" customHeight="1">
      <c r="A6" s="7" t="s">
        <v>81</v>
      </c>
      <c r="B6" s="55"/>
      <c r="C6" s="56"/>
    </row>
    <row r="7" spans="1:3" ht="18" customHeight="1">
      <c r="A7" s="36" t="s">
        <v>82</v>
      </c>
      <c r="B7" s="63"/>
      <c r="C7" s="64"/>
    </row>
    <row r="8" spans="1:3" ht="18" customHeight="1">
      <c r="A8" s="23" t="s">
        <v>83</v>
      </c>
      <c r="B8" s="67">
        <v>49409</v>
      </c>
      <c r="C8" s="68"/>
    </row>
    <row r="9" spans="1:3" ht="18" customHeight="1">
      <c r="A9" s="23" t="s">
        <v>84</v>
      </c>
      <c r="B9" s="67">
        <v>3643511</v>
      </c>
      <c r="C9" s="68"/>
    </row>
    <row r="10" spans="1:3" ht="18" customHeight="1">
      <c r="A10" s="23" t="s">
        <v>85</v>
      </c>
      <c r="B10" s="67">
        <v>16361</v>
      </c>
      <c r="C10" s="68"/>
    </row>
    <row r="11" spans="1:3" ht="18" customHeight="1">
      <c r="A11" s="23" t="s">
        <v>86</v>
      </c>
      <c r="B11" s="67">
        <v>900157</v>
      </c>
      <c r="C11" s="68"/>
    </row>
    <row r="12" spans="1:3" ht="18" customHeight="1">
      <c r="A12" s="23" t="s">
        <v>87</v>
      </c>
      <c r="B12" s="67">
        <v>296000</v>
      </c>
      <c r="C12" s="68"/>
    </row>
    <row r="13" spans="1:3" ht="18" customHeight="1">
      <c r="A13" s="23" t="s">
        <v>88</v>
      </c>
      <c r="B13" s="67">
        <v>24346</v>
      </c>
      <c r="C13" s="68"/>
    </row>
    <row r="14" spans="1:3" ht="18" customHeight="1">
      <c r="A14" s="23" t="s">
        <v>89</v>
      </c>
      <c r="B14" s="67">
        <v>415929</v>
      </c>
      <c r="C14" s="68"/>
    </row>
    <row r="15" spans="1:3" ht="18" customHeight="1">
      <c r="A15" s="37" t="s">
        <v>131</v>
      </c>
      <c r="B15" s="69">
        <v>1179360</v>
      </c>
      <c r="C15" s="70"/>
    </row>
    <row r="16" spans="1:3" ht="18" customHeight="1">
      <c r="A16" s="15" t="s">
        <v>90</v>
      </c>
      <c r="B16" s="59">
        <f>SUM(B8:C15)</f>
        <v>6525073</v>
      </c>
      <c r="C16" s="60"/>
    </row>
    <row r="17" spans="1:3" ht="18" customHeight="1">
      <c r="A17" s="22" t="s">
        <v>91</v>
      </c>
      <c r="B17" s="55"/>
      <c r="C17" s="56"/>
    </row>
    <row r="18" spans="1:3" ht="18" customHeight="1">
      <c r="A18" s="36" t="s">
        <v>92</v>
      </c>
      <c r="B18" s="63"/>
      <c r="C18" s="64"/>
    </row>
    <row r="19" spans="1:3" ht="18" customHeight="1">
      <c r="A19" s="11" t="s">
        <v>93</v>
      </c>
      <c r="B19" s="67">
        <v>740002</v>
      </c>
      <c r="C19" s="68"/>
    </row>
    <row r="20" spans="1:3" ht="18" customHeight="1">
      <c r="A20" s="13" t="s">
        <v>94</v>
      </c>
      <c r="B20" s="69">
        <v>254867</v>
      </c>
      <c r="C20" s="70"/>
    </row>
    <row r="21" spans="1:3" ht="18" customHeight="1">
      <c r="A21" s="15" t="s">
        <v>95</v>
      </c>
      <c r="B21" s="59">
        <f>SUM(B19:C20)</f>
        <v>994869</v>
      </c>
      <c r="C21" s="60"/>
    </row>
    <row r="22" spans="1:3" ht="18" customHeight="1">
      <c r="A22" s="22" t="s">
        <v>96</v>
      </c>
      <c r="B22" s="65"/>
      <c r="C22" s="66"/>
    </row>
    <row r="23" spans="1:3" ht="18" customHeight="1">
      <c r="A23" s="38" t="s">
        <v>97</v>
      </c>
      <c r="B23" s="57">
        <v>0</v>
      </c>
      <c r="C23" s="58"/>
    </row>
    <row r="24" spans="1:3" ht="18" customHeight="1">
      <c r="A24" s="15" t="s">
        <v>98</v>
      </c>
      <c r="B24" s="59">
        <f>SUM(B23)</f>
        <v>0</v>
      </c>
      <c r="C24" s="60"/>
    </row>
    <row r="25" spans="1:3" ht="18" customHeight="1">
      <c r="A25" s="22" t="s">
        <v>99</v>
      </c>
      <c r="B25" s="65"/>
      <c r="C25" s="66"/>
    </row>
    <row r="26" spans="1:3" ht="18" customHeight="1">
      <c r="A26" s="39" t="s">
        <v>100</v>
      </c>
      <c r="B26" s="57">
        <v>3000000</v>
      </c>
      <c r="C26" s="58"/>
    </row>
    <row r="27" spans="1:3" ht="18" customHeight="1">
      <c r="A27" s="15" t="s">
        <v>101</v>
      </c>
      <c r="B27" s="59">
        <f>SUM(B26)</f>
        <v>3000000</v>
      </c>
      <c r="C27" s="60"/>
    </row>
    <row r="28" spans="1:3" ht="18" customHeight="1">
      <c r="A28" s="15" t="s">
        <v>102</v>
      </c>
      <c r="B28" s="59">
        <f>B21+B24+B27</f>
        <v>3994869</v>
      </c>
      <c r="C28" s="60"/>
    </row>
    <row r="29" spans="1:3" ht="18" customHeight="1">
      <c r="A29" s="15" t="s">
        <v>103</v>
      </c>
      <c r="B29" s="59">
        <f>B16+B28</f>
        <v>10519942</v>
      </c>
      <c r="C29" s="60"/>
    </row>
    <row r="30" spans="1:3" ht="18" customHeight="1">
      <c r="A30" s="21" t="s">
        <v>104</v>
      </c>
      <c r="B30" s="65"/>
      <c r="C30" s="66"/>
    </row>
    <row r="31" spans="1:3" ht="18" customHeight="1">
      <c r="A31" s="36" t="s">
        <v>105</v>
      </c>
      <c r="B31" s="63"/>
      <c r="C31" s="64"/>
    </row>
    <row r="32" spans="1:3" ht="18" customHeight="1">
      <c r="A32" s="23" t="s">
        <v>106</v>
      </c>
      <c r="B32" s="67">
        <v>313200</v>
      </c>
      <c r="C32" s="68"/>
    </row>
    <row r="33" spans="1:3" ht="18" customHeight="1">
      <c r="A33" s="23" t="s">
        <v>143</v>
      </c>
      <c r="B33" s="67">
        <v>10210</v>
      </c>
      <c r="C33" s="68"/>
    </row>
    <row r="34" spans="1:3" ht="18" customHeight="1">
      <c r="A34" s="41" t="s">
        <v>107</v>
      </c>
      <c r="B34" s="67">
        <v>23580</v>
      </c>
      <c r="C34" s="68"/>
    </row>
    <row r="35" spans="1:3" ht="18" customHeight="1">
      <c r="A35" s="23" t="s">
        <v>108</v>
      </c>
      <c r="B35" s="67">
        <v>1863251</v>
      </c>
      <c r="C35" s="68"/>
    </row>
    <row r="36" spans="1:3" ht="18" customHeight="1">
      <c r="A36" s="37" t="s">
        <v>109</v>
      </c>
      <c r="B36" s="69">
        <v>51022</v>
      </c>
      <c r="C36" s="70"/>
    </row>
    <row r="37" spans="1:3" ht="18" customHeight="1">
      <c r="A37" s="15" t="s">
        <v>110</v>
      </c>
      <c r="B37" s="59">
        <f>SUM(B32:C36)</f>
        <v>2261263</v>
      </c>
      <c r="C37" s="60"/>
    </row>
    <row r="38" spans="1:3" ht="18" customHeight="1">
      <c r="A38" s="42" t="s">
        <v>111</v>
      </c>
      <c r="B38" s="55"/>
      <c r="C38" s="56"/>
    </row>
    <row r="39" spans="1:3" ht="18" customHeight="1">
      <c r="A39" s="21" t="s">
        <v>144</v>
      </c>
      <c r="B39" s="65">
        <v>3000000</v>
      </c>
      <c r="C39" s="66"/>
    </row>
    <row r="40" spans="1:3" ht="18" customHeight="1">
      <c r="A40" s="51" t="s">
        <v>112</v>
      </c>
      <c r="B40" s="69">
        <v>4116000</v>
      </c>
      <c r="C40" s="70"/>
    </row>
    <row r="41" spans="1:3" ht="18" customHeight="1">
      <c r="A41" s="15" t="s">
        <v>113</v>
      </c>
      <c r="B41" s="59">
        <f>SUM(B39:C40)</f>
        <v>7116000</v>
      </c>
      <c r="C41" s="60"/>
    </row>
    <row r="42" spans="1:3" ht="18" customHeight="1">
      <c r="A42" s="15" t="s">
        <v>114</v>
      </c>
      <c r="B42" s="59">
        <f>B37+B41</f>
        <v>9377263</v>
      </c>
      <c r="C42" s="60"/>
    </row>
    <row r="43" spans="1:3" ht="18" customHeight="1">
      <c r="A43" s="7" t="s">
        <v>115</v>
      </c>
      <c r="B43" s="55"/>
      <c r="C43" s="56"/>
    </row>
    <row r="44" spans="1:3" ht="18" customHeight="1">
      <c r="A44" s="40" t="s">
        <v>116</v>
      </c>
      <c r="B44" s="75">
        <v>-429957</v>
      </c>
      <c r="C44" s="76"/>
    </row>
    <row r="45" spans="1:3" ht="18" customHeight="1">
      <c r="A45" s="37" t="s">
        <v>77</v>
      </c>
      <c r="B45" s="77">
        <v>1572636</v>
      </c>
      <c r="C45" s="78"/>
    </row>
    <row r="46" spans="1:3" ht="18" customHeight="1">
      <c r="A46" s="15" t="s">
        <v>117</v>
      </c>
      <c r="B46" s="61">
        <f>SUM(B44:C45)</f>
        <v>1142679</v>
      </c>
      <c r="C46" s="62"/>
    </row>
    <row r="47" spans="1:3" ht="18" customHeight="1">
      <c r="A47" s="15" t="s">
        <v>118</v>
      </c>
      <c r="B47" s="59">
        <f>B42+B46</f>
        <v>10519942</v>
      </c>
      <c r="C47" s="60"/>
    </row>
  </sheetData>
  <mergeCells count="45">
    <mergeCell ref="B15:C15"/>
    <mergeCell ref="B45:C45"/>
    <mergeCell ref="B14:C14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4:C34"/>
    <mergeCell ref="B39:C39"/>
    <mergeCell ref="B46:C46"/>
    <mergeCell ref="B47:C47"/>
    <mergeCell ref="B40:C40"/>
    <mergeCell ref="B41:C41"/>
    <mergeCell ref="B42:C42"/>
    <mergeCell ref="B43:C43"/>
    <mergeCell ref="B44:C44"/>
  </mergeCells>
  <phoneticPr fontId="2"/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view="pageBreakPreview" zoomScaleNormal="100" zoomScaleSheetLayoutView="100" workbookViewId="0">
      <pane ySplit="5" topLeftCell="A6" activePane="bottomLeft" state="frozen"/>
      <selection activeCell="B42" sqref="B42:C42"/>
      <selection pane="bottomLeft" activeCell="B14" sqref="B14"/>
    </sheetView>
  </sheetViews>
  <sheetFormatPr defaultRowHeight="13.5"/>
  <cols>
    <col min="1" max="1" width="46.625" customWidth="1"/>
    <col min="2" max="4" width="15.625" style="1" customWidth="1"/>
  </cols>
  <sheetData>
    <row r="1" spans="1:4" ht="17.25">
      <c r="A1" s="71" t="s">
        <v>137</v>
      </c>
      <c r="B1" s="71"/>
      <c r="C1" s="71"/>
      <c r="D1" s="71"/>
    </row>
    <row r="2" spans="1:4">
      <c r="A2" s="72" t="s">
        <v>138</v>
      </c>
      <c r="B2" s="72"/>
      <c r="C2" s="72"/>
      <c r="D2" s="72"/>
    </row>
    <row r="3" spans="1:4">
      <c r="D3" s="2" t="s">
        <v>0</v>
      </c>
    </row>
    <row r="4" spans="1:4">
      <c r="D4" s="2" t="s">
        <v>1</v>
      </c>
    </row>
    <row r="5" spans="1:4" s="6" customFormat="1" ht="27">
      <c r="A5" s="3" t="s">
        <v>2</v>
      </c>
      <c r="B5" s="4" t="s">
        <v>3</v>
      </c>
      <c r="C5" s="5" t="s">
        <v>4</v>
      </c>
      <c r="D5" s="5" t="s">
        <v>5</v>
      </c>
    </row>
    <row r="6" spans="1:4">
      <c r="A6" s="7" t="s">
        <v>6</v>
      </c>
      <c r="B6" s="8"/>
      <c r="C6" s="8"/>
      <c r="D6" s="8"/>
    </row>
    <row r="7" spans="1:4">
      <c r="A7" s="9" t="s">
        <v>7</v>
      </c>
      <c r="B7" s="10"/>
      <c r="C7" s="10"/>
      <c r="D7" s="10"/>
    </row>
    <row r="8" spans="1:4">
      <c r="A8" s="11" t="s">
        <v>8</v>
      </c>
      <c r="B8" s="12">
        <v>40000</v>
      </c>
      <c r="C8" s="12">
        <v>0</v>
      </c>
      <c r="D8" s="12"/>
    </row>
    <row r="9" spans="1:4">
      <c r="A9" s="11" t="s">
        <v>9</v>
      </c>
      <c r="B9" s="12">
        <v>195000</v>
      </c>
      <c r="C9" s="12">
        <v>0</v>
      </c>
      <c r="D9" s="12"/>
    </row>
    <row r="10" spans="1:4">
      <c r="A10" s="11" t="s">
        <v>10</v>
      </c>
      <c r="B10" s="12">
        <v>1534100</v>
      </c>
      <c r="C10" s="12">
        <v>0</v>
      </c>
      <c r="D10" s="12"/>
    </row>
    <row r="11" spans="1:4">
      <c r="A11" s="15" t="s">
        <v>11</v>
      </c>
      <c r="B11" s="16">
        <f>SUM(B8:B10)</f>
        <v>1769100</v>
      </c>
      <c r="C11" s="16">
        <f>SUM(C8:C10)</f>
        <v>0</v>
      </c>
      <c r="D11" s="16">
        <f>B11+C11</f>
        <v>1769100</v>
      </c>
    </row>
    <row r="12" spans="1:4">
      <c r="A12" s="9" t="s">
        <v>12</v>
      </c>
      <c r="B12" s="10"/>
      <c r="C12" s="10"/>
      <c r="D12" s="10"/>
    </row>
    <row r="13" spans="1:4">
      <c r="A13" s="11" t="s">
        <v>13</v>
      </c>
      <c r="B13" s="12">
        <v>420522</v>
      </c>
      <c r="C13" s="12">
        <v>0</v>
      </c>
      <c r="D13" s="12"/>
    </row>
    <row r="14" spans="1:4">
      <c r="A14" s="24" t="s">
        <v>129</v>
      </c>
      <c r="B14" s="52">
        <f>600000*3</f>
        <v>1800000</v>
      </c>
      <c r="C14" s="25">
        <v>0</v>
      </c>
      <c r="D14" s="25"/>
    </row>
    <row r="15" spans="1:4">
      <c r="A15" s="13" t="s">
        <v>14</v>
      </c>
      <c r="B15" s="14">
        <v>0</v>
      </c>
      <c r="C15" s="14">
        <v>0</v>
      </c>
      <c r="D15" s="14"/>
    </row>
    <row r="16" spans="1:4">
      <c r="A16" s="15" t="s">
        <v>11</v>
      </c>
      <c r="B16" s="16">
        <f>SUM(B13:B15)</f>
        <v>2220522</v>
      </c>
      <c r="C16" s="16">
        <f>SUM(C13:C15)</f>
        <v>0</v>
      </c>
      <c r="D16" s="16">
        <f>B16+C16</f>
        <v>2220522</v>
      </c>
    </row>
    <row r="17" spans="1:4">
      <c r="A17" s="9" t="s">
        <v>15</v>
      </c>
      <c r="B17" s="10"/>
      <c r="C17" s="10"/>
      <c r="D17" s="10"/>
    </row>
    <row r="18" spans="1:4">
      <c r="A18" s="13" t="s">
        <v>16</v>
      </c>
      <c r="B18" s="14">
        <v>0</v>
      </c>
      <c r="C18" s="14">
        <v>0</v>
      </c>
      <c r="D18" s="14"/>
    </row>
    <row r="19" spans="1:4">
      <c r="A19" s="15" t="s">
        <v>11</v>
      </c>
      <c r="B19" s="16">
        <f>B18</f>
        <v>0</v>
      </c>
      <c r="C19" s="16">
        <f>C18</f>
        <v>0</v>
      </c>
      <c r="D19" s="16">
        <f>B19+C19</f>
        <v>0</v>
      </c>
    </row>
    <row r="20" spans="1:4">
      <c r="A20" s="9" t="s">
        <v>17</v>
      </c>
      <c r="B20" s="10"/>
      <c r="C20" s="10"/>
      <c r="D20" s="10"/>
    </row>
    <row r="21" spans="1:4">
      <c r="A21" s="17" t="s">
        <v>18</v>
      </c>
      <c r="B21" s="49">
        <v>1459500</v>
      </c>
      <c r="C21" s="46" t="s">
        <v>128</v>
      </c>
      <c r="D21" s="12"/>
    </row>
    <row r="22" spans="1:4">
      <c r="A22" s="18" t="s">
        <v>19</v>
      </c>
      <c r="B22" s="49">
        <f>370000+2603790</f>
        <v>2973790</v>
      </c>
      <c r="C22" s="46" t="s">
        <v>128</v>
      </c>
      <c r="D22" s="12"/>
    </row>
    <row r="23" spans="1:4">
      <c r="A23" s="18" t="s">
        <v>20</v>
      </c>
      <c r="B23" s="49">
        <v>521250</v>
      </c>
      <c r="C23" s="46" t="s">
        <v>128</v>
      </c>
      <c r="D23" s="12"/>
    </row>
    <row r="24" spans="1:4">
      <c r="A24" s="18" t="s">
        <v>21</v>
      </c>
      <c r="B24" s="49">
        <v>598500</v>
      </c>
      <c r="C24" s="46" t="s">
        <v>128</v>
      </c>
      <c r="D24" s="12"/>
    </row>
    <row r="25" spans="1:4">
      <c r="A25" s="18" t="s">
        <v>22</v>
      </c>
      <c r="B25" s="49">
        <v>16040113</v>
      </c>
      <c r="C25" s="46" t="s">
        <v>128</v>
      </c>
      <c r="D25" s="12"/>
    </row>
    <row r="26" spans="1:4">
      <c r="A26" s="18" t="s">
        <v>23</v>
      </c>
      <c r="B26" s="49">
        <v>0</v>
      </c>
      <c r="C26" s="46" t="s">
        <v>128</v>
      </c>
      <c r="D26" s="12"/>
    </row>
    <row r="27" spans="1:4" ht="24" customHeight="1">
      <c r="A27" s="18" t="s">
        <v>24</v>
      </c>
      <c r="B27" s="49">
        <f>18415510-368550+1676110+290022+2374567</f>
        <v>22387659</v>
      </c>
      <c r="C27" s="46" t="s">
        <v>128</v>
      </c>
      <c r="D27" s="12"/>
    </row>
    <row r="28" spans="1:4">
      <c r="A28" s="18" t="s">
        <v>25</v>
      </c>
      <c r="B28" s="46" t="s">
        <v>128</v>
      </c>
      <c r="C28" s="12">
        <v>0</v>
      </c>
      <c r="D28" s="12"/>
    </row>
    <row r="29" spans="1:4">
      <c r="A29" s="18" t="s">
        <v>26</v>
      </c>
      <c r="B29" s="46" t="s">
        <v>128</v>
      </c>
      <c r="C29" s="12">
        <v>0</v>
      </c>
      <c r="D29" s="12"/>
    </row>
    <row r="30" spans="1:4">
      <c r="A30" s="19" t="s">
        <v>27</v>
      </c>
      <c r="B30" s="47" t="s">
        <v>128</v>
      </c>
      <c r="C30" s="14">
        <v>0</v>
      </c>
      <c r="D30" s="14"/>
    </row>
    <row r="31" spans="1:4">
      <c r="A31" s="15" t="s">
        <v>11</v>
      </c>
      <c r="B31" s="16">
        <f>SUM(B21:B30)</f>
        <v>43980812</v>
      </c>
      <c r="C31" s="16">
        <f>SUM(C21:C30)</f>
        <v>0</v>
      </c>
      <c r="D31" s="16">
        <f>B31+C31</f>
        <v>43980812</v>
      </c>
    </row>
    <row r="32" spans="1:4">
      <c r="A32" s="9" t="s">
        <v>28</v>
      </c>
      <c r="B32" s="10"/>
      <c r="C32" s="10"/>
      <c r="D32" s="10"/>
    </row>
    <row r="33" spans="1:4">
      <c r="A33" s="11" t="s">
        <v>29</v>
      </c>
      <c r="B33" s="12">
        <v>867</v>
      </c>
      <c r="C33" s="12">
        <v>0</v>
      </c>
      <c r="D33" s="12"/>
    </row>
    <row r="34" spans="1:4">
      <c r="A34" s="13" t="s">
        <v>30</v>
      </c>
      <c r="B34" s="14">
        <v>137384</v>
      </c>
      <c r="C34" s="14">
        <v>0</v>
      </c>
      <c r="D34" s="14"/>
    </row>
    <row r="35" spans="1:4">
      <c r="A35" s="15" t="s">
        <v>11</v>
      </c>
      <c r="B35" s="16">
        <f>SUM(B33:B34)</f>
        <v>138251</v>
      </c>
      <c r="C35" s="16">
        <f>SUM(C33:C34)</f>
        <v>0</v>
      </c>
      <c r="D35" s="16">
        <f>B35+C35</f>
        <v>138251</v>
      </c>
    </row>
    <row r="36" spans="1:4">
      <c r="A36" s="15" t="s">
        <v>31</v>
      </c>
      <c r="B36" s="20">
        <f>B11+B16+B19+B31+B35</f>
        <v>48108685</v>
      </c>
      <c r="C36" s="20">
        <f>C11+C16+C19+C31+C35</f>
        <v>0</v>
      </c>
      <c r="D36" s="20">
        <f>B36+C36</f>
        <v>48108685</v>
      </c>
    </row>
    <row r="37" spans="1:4">
      <c r="A37" s="21" t="s">
        <v>32</v>
      </c>
      <c r="B37" s="10"/>
      <c r="C37" s="10"/>
      <c r="D37" s="10"/>
    </row>
    <row r="38" spans="1:4">
      <c r="A38" s="22" t="s">
        <v>33</v>
      </c>
      <c r="B38" s="10"/>
      <c r="C38" s="10"/>
      <c r="D38" s="10"/>
    </row>
    <row r="39" spans="1:4">
      <c r="A39" s="23" t="s">
        <v>34</v>
      </c>
      <c r="B39" s="12"/>
      <c r="C39" s="12"/>
      <c r="D39" s="12"/>
    </row>
    <row r="40" spans="1:4">
      <c r="A40" s="11" t="s">
        <v>35</v>
      </c>
      <c r="B40" s="49">
        <f>410000*9+145484-185161</f>
        <v>3650323</v>
      </c>
      <c r="C40" s="12">
        <v>0</v>
      </c>
      <c r="D40" s="12"/>
    </row>
    <row r="41" spans="1:4">
      <c r="A41" s="11" t="s">
        <v>36</v>
      </c>
      <c r="B41" s="49">
        <v>615704</v>
      </c>
      <c r="C41" s="12">
        <v>0</v>
      </c>
      <c r="D41" s="12"/>
    </row>
    <row r="42" spans="1:4">
      <c r="A42" s="13" t="s">
        <v>130</v>
      </c>
      <c r="B42" s="53">
        <f>600000*3</f>
        <v>1800000</v>
      </c>
      <c r="C42" s="14">
        <v>0</v>
      </c>
      <c r="D42" s="14"/>
    </row>
    <row r="43" spans="1:4">
      <c r="A43" s="15" t="s">
        <v>38</v>
      </c>
      <c r="B43" s="16">
        <f>SUM(B40:B42)</f>
        <v>6066027</v>
      </c>
      <c r="C43" s="16">
        <f>SUM(C40:C42)</f>
        <v>0</v>
      </c>
      <c r="D43" s="16">
        <f>B43+C43</f>
        <v>6066027</v>
      </c>
    </row>
    <row r="44" spans="1:4">
      <c r="A44" s="9" t="s">
        <v>39</v>
      </c>
      <c r="B44" s="10"/>
      <c r="C44" s="10"/>
      <c r="D44" s="10"/>
    </row>
    <row r="45" spans="1:4">
      <c r="A45" s="11" t="s">
        <v>40</v>
      </c>
      <c r="B45" s="12">
        <v>8558383</v>
      </c>
      <c r="C45" s="12">
        <v>0</v>
      </c>
      <c r="D45" s="12"/>
    </row>
    <row r="46" spans="1:4">
      <c r="A46" s="11" t="s">
        <v>41</v>
      </c>
      <c r="B46" s="12">
        <v>5541157</v>
      </c>
      <c r="C46" s="12">
        <v>0</v>
      </c>
      <c r="D46" s="12"/>
    </row>
    <row r="47" spans="1:4">
      <c r="A47" s="11" t="s">
        <v>42</v>
      </c>
      <c r="B47" s="12">
        <v>1788951</v>
      </c>
      <c r="C47" s="12">
        <v>0</v>
      </c>
      <c r="D47" s="12"/>
    </row>
    <row r="48" spans="1:4">
      <c r="A48" s="11" t="s">
        <v>139</v>
      </c>
      <c r="B48" s="12">
        <v>20000</v>
      </c>
      <c r="C48" s="12">
        <v>0</v>
      </c>
      <c r="D48" s="12"/>
    </row>
    <row r="49" spans="1:4">
      <c r="A49" s="11" t="s">
        <v>43</v>
      </c>
      <c r="B49" s="12">
        <v>548540</v>
      </c>
      <c r="C49" s="12">
        <v>0</v>
      </c>
      <c r="D49" s="12"/>
    </row>
    <row r="50" spans="1:4">
      <c r="A50" s="11" t="s">
        <v>44</v>
      </c>
      <c r="B50" s="12">
        <v>667468</v>
      </c>
      <c r="C50" s="12">
        <v>0</v>
      </c>
      <c r="D50" s="12"/>
    </row>
    <row r="51" spans="1:4">
      <c r="A51" s="11" t="s">
        <v>46</v>
      </c>
      <c r="B51" s="12">
        <v>44663</v>
      </c>
      <c r="C51" s="12">
        <v>0</v>
      </c>
      <c r="D51" s="12"/>
    </row>
    <row r="52" spans="1:4">
      <c r="A52" s="11" t="s">
        <v>58</v>
      </c>
      <c r="B52" s="12">
        <v>1780</v>
      </c>
      <c r="C52" s="12">
        <v>0</v>
      </c>
      <c r="D52" s="12"/>
    </row>
    <row r="53" spans="1:4">
      <c r="A53" s="11" t="s">
        <v>140</v>
      </c>
      <c r="B53" s="12">
        <v>322202</v>
      </c>
      <c r="C53" s="12"/>
      <c r="D53" s="12"/>
    </row>
    <row r="54" spans="1:4">
      <c r="A54" s="11" t="s">
        <v>47</v>
      </c>
      <c r="B54" s="12">
        <v>2187685</v>
      </c>
      <c r="C54" s="12">
        <v>0</v>
      </c>
      <c r="D54" s="12"/>
    </row>
    <row r="55" spans="1:4">
      <c r="A55" s="11" t="s">
        <v>49</v>
      </c>
      <c r="B55" s="12">
        <v>13796388</v>
      </c>
      <c r="C55" s="12">
        <v>0</v>
      </c>
      <c r="D55" s="12"/>
    </row>
    <row r="56" spans="1:4">
      <c r="A56" s="11" t="s">
        <v>50</v>
      </c>
      <c r="B56" s="12">
        <v>84040</v>
      </c>
      <c r="C56" s="12">
        <v>0</v>
      </c>
      <c r="D56" s="12"/>
    </row>
    <row r="57" spans="1:4">
      <c r="A57" s="24" t="s">
        <v>51</v>
      </c>
      <c r="B57" s="25">
        <v>1364400</v>
      </c>
      <c r="C57" s="25">
        <v>0</v>
      </c>
      <c r="D57" s="25"/>
    </row>
    <row r="58" spans="1:4">
      <c r="A58" s="11" t="s">
        <v>48</v>
      </c>
      <c r="B58" s="12">
        <v>30216</v>
      </c>
      <c r="C58" s="12">
        <v>0</v>
      </c>
      <c r="D58" s="12"/>
    </row>
    <row r="59" spans="1:4">
      <c r="A59" s="13" t="s">
        <v>141</v>
      </c>
      <c r="B59" s="14">
        <v>7550</v>
      </c>
      <c r="C59" s="14"/>
      <c r="D59" s="14"/>
    </row>
    <row r="60" spans="1:4">
      <c r="A60" s="15" t="s">
        <v>52</v>
      </c>
      <c r="B60" s="16">
        <f>SUM(B45:B59)</f>
        <v>34963423</v>
      </c>
      <c r="C60" s="16">
        <f>SUM(C45:C57)</f>
        <v>0</v>
      </c>
      <c r="D60" s="16">
        <f>B60+C60</f>
        <v>34963423</v>
      </c>
    </row>
    <row r="61" spans="1:4">
      <c r="A61" s="15" t="s">
        <v>53</v>
      </c>
      <c r="B61" s="16">
        <f>B43+B60</f>
        <v>41029450</v>
      </c>
      <c r="C61" s="16">
        <f>C43+C60</f>
        <v>0</v>
      </c>
      <c r="D61" s="16">
        <f>B61+C61</f>
        <v>41029450</v>
      </c>
    </row>
    <row r="62" spans="1:4">
      <c r="A62" s="22" t="s">
        <v>54</v>
      </c>
      <c r="B62" s="10"/>
      <c r="C62" s="10"/>
      <c r="D62" s="10"/>
    </row>
    <row r="63" spans="1:4">
      <c r="A63" s="9" t="s">
        <v>34</v>
      </c>
      <c r="B63" s="10"/>
      <c r="C63" s="10"/>
      <c r="D63" s="10"/>
    </row>
    <row r="64" spans="1:4">
      <c r="A64" s="11" t="s">
        <v>35</v>
      </c>
      <c r="B64" s="49">
        <v>951996</v>
      </c>
      <c r="C64" s="12">
        <v>0</v>
      </c>
      <c r="D64" s="12"/>
    </row>
    <row r="65" spans="1:4">
      <c r="A65" s="11" t="s">
        <v>36</v>
      </c>
      <c r="B65" s="49">
        <v>0</v>
      </c>
      <c r="C65" s="12">
        <v>0</v>
      </c>
      <c r="D65" s="12"/>
    </row>
    <row r="66" spans="1:4">
      <c r="A66" s="13" t="s">
        <v>37</v>
      </c>
      <c r="B66" s="50">
        <v>124700</v>
      </c>
      <c r="C66" s="14">
        <v>0</v>
      </c>
      <c r="D66" s="14"/>
    </row>
    <row r="67" spans="1:4">
      <c r="A67" s="15" t="s">
        <v>38</v>
      </c>
      <c r="B67" s="16">
        <f>SUM(B64:B66)</f>
        <v>1076696</v>
      </c>
      <c r="C67" s="16">
        <f>SUM(C64:C66)</f>
        <v>0</v>
      </c>
      <c r="D67" s="16">
        <f>B67+C67</f>
        <v>1076696</v>
      </c>
    </row>
    <row r="68" spans="1:4">
      <c r="A68" s="9" t="s">
        <v>39</v>
      </c>
      <c r="B68" s="10"/>
      <c r="C68" s="10"/>
      <c r="D68" s="10"/>
    </row>
    <row r="69" spans="1:4">
      <c r="A69" s="11" t="s">
        <v>55</v>
      </c>
      <c r="B69" s="12">
        <v>44460</v>
      </c>
      <c r="C69" s="12">
        <v>0</v>
      </c>
      <c r="D69" s="12"/>
    </row>
    <row r="70" spans="1:4">
      <c r="A70" s="11" t="s">
        <v>142</v>
      </c>
      <c r="B70" s="12">
        <v>37660</v>
      </c>
      <c r="C70" s="12"/>
      <c r="D70" s="12"/>
    </row>
    <row r="71" spans="1:4">
      <c r="A71" s="11" t="s">
        <v>139</v>
      </c>
      <c r="B71" s="12">
        <v>24170</v>
      </c>
      <c r="C71" s="12"/>
      <c r="D71" s="12"/>
    </row>
    <row r="72" spans="1:4">
      <c r="A72" s="11" t="s">
        <v>43</v>
      </c>
      <c r="B72" s="12">
        <v>200</v>
      </c>
      <c r="C72" s="12"/>
      <c r="D72" s="12"/>
    </row>
    <row r="73" spans="1:4">
      <c r="A73" s="11" t="s">
        <v>56</v>
      </c>
      <c r="B73" s="12">
        <v>31791</v>
      </c>
      <c r="C73" s="12">
        <v>0</v>
      </c>
      <c r="D73" s="12"/>
    </row>
    <row r="74" spans="1:4">
      <c r="A74" s="11" t="s">
        <v>45</v>
      </c>
      <c r="B74" s="12">
        <v>130699</v>
      </c>
      <c r="C74" s="12">
        <v>0</v>
      </c>
      <c r="D74" s="12"/>
    </row>
    <row r="75" spans="1:4">
      <c r="A75" s="11" t="s">
        <v>46</v>
      </c>
      <c r="B75" s="12">
        <v>176467</v>
      </c>
      <c r="C75" s="12">
        <v>0</v>
      </c>
      <c r="D75" s="12"/>
    </row>
    <row r="76" spans="1:4">
      <c r="A76" s="11" t="s">
        <v>57</v>
      </c>
      <c r="B76" s="12">
        <v>345155</v>
      </c>
      <c r="C76" s="12">
        <v>0</v>
      </c>
      <c r="D76" s="12"/>
    </row>
    <row r="77" spans="1:4">
      <c r="A77" s="11" t="s">
        <v>47</v>
      </c>
      <c r="B77" s="12">
        <v>243076</v>
      </c>
      <c r="C77" s="12">
        <v>0</v>
      </c>
      <c r="D77" s="12"/>
    </row>
    <row r="78" spans="1:4">
      <c r="A78" s="11" t="s">
        <v>58</v>
      </c>
      <c r="B78" s="12">
        <v>70203</v>
      </c>
      <c r="C78" s="12">
        <v>0</v>
      </c>
      <c r="D78" s="12"/>
    </row>
    <row r="79" spans="1:4">
      <c r="A79" s="11" t="s">
        <v>59</v>
      </c>
      <c r="B79" s="12">
        <v>12500</v>
      </c>
      <c r="C79" s="12">
        <v>0</v>
      </c>
      <c r="D79" s="12"/>
    </row>
    <row r="80" spans="1:4">
      <c r="A80" s="11" t="s">
        <v>48</v>
      </c>
      <c r="B80" s="12">
        <v>415512</v>
      </c>
      <c r="C80" s="12">
        <v>0</v>
      </c>
      <c r="D80" s="12"/>
    </row>
    <row r="81" spans="1:4">
      <c r="A81" s="11" t="s">
        <v>60</v>
      </c>
      <c r="B81" s="12">
        <v>16400</v>
      </c>
      <c r="C81" s="12">
        <v>0</v>
      </c>
      <c r="D81" s="12"/>
    </row>
    <row r="82" spans="1:4">
      <c r="A82" s="11" t="s">
        <v>51</v>
      </c>
      <c r="B82" s="12">
        <v>219800</v>
      </c>
      <c r="C82" s="12">
        <v>0</v>
      </c>
      <c r="D82" s="12"/>
    </row>
    <row r="83" spans="1:4">
      <c r="A83" s="11" t="s">
        <v>61</v>
      </c>
      <c r="B83" s="12">
        <v>1500</v>
      </c>
      <c r="C83" s="12">
        <v>0</v>
      </c>
      <c r="D83" s="12"/>
    </row>
    <row r="84" spans="1:4">
      <c r="A84" s="11" t="s">
        <v>62</v>
      </c>
      <c r="B84" s="12">
        <v>232831</v>
      </c>
      <c r="C84" s="12">
        <v>0</v>
      </c>
      <c r="D84" s="12"/>
    </row>
    <row r="85" spans="1:4">
      <c r="A85" s="11" t="s">
        <v>49</v>
      </c>
      <c r="B85" s="12">
        <v>1532932</v>
      </c>
      <c r="C85" s="12">
        <v>0</v>
      </c>
      <c r="D85" s="12"/>
    </row>
    <row r="86" spans="1:4">
      <c r="A86" s="24" t="s">
        <v>63</v>
      </c>
      <c r="B86" s="25">
        <v>134690</v>
      </c>
      <c r="C86" s="12">
        <v>0</v>
      </c>
      <c r="D86" s="25"/>
    </row>
    <row r="87" spans="1:4">
      <c r="A87" s="24" t="s">
        <v>64</v>
      </c>
      <c r="B87" s="25">
        <v>51727</v>
      </c>
      <c r="C87" s="12">
        <v>0</v>
      </c>
      <c r="D87" s="25"/>
    </row>
    <row r="88" spans="1:4">
      <c r="A88" s="24" t="s">
        <v>65</v>
      </c>
      <c r="B88" s="25">
        <v>594598</v>
      </c>
      <c r="C88" s="12">
        <v>0</v>
      </c>
      <c r="D88" s="25"/>
    </row>
    <row r="89" spans="1:4">
      <c r="A89" s="13" t="s">
        <v>66</v>
      </c>
      <c r="B89" s="14">
        <v>113532</v>
      </c>
      <c r="C89" s="12">
        <v>0</v>
      </c>
      <c r="D89" s="14"/>
    </row>
    <row r="90" spans="1:4">
      <c r="A90" s="15" t="s">
        <v>52</v>
      </c>
      <c r="B90" s="16">
        <f>SUM(B69:B89)</f>
        <v>4429903</v>
      </c>
      <c r="C90" s="16">
        <f>SUM(C69:C89)</f>
        <v>0</v>
      </c>
      <c r="D90" s="16">
        <f>B90+C90</f>
        <v>4429903</v>
      </c>
    </row>
    <row r="91" spans="1:4">
      <c r="A91" s="15" t="s">
        <v>67</v>
      </c>
      <c r="B91" s="16">
        <f>B67+B90</f>
        <v>5506599</v>
      </c>
      <c r="C91" s="16">
        <f>C67+C90</f>
        <v>0</v>
      </c>
      <c r="D91" s="16">
        <f>B91+C91</f>
        <v>5506599</v>
      </c>
    </row>
    <row r="92" spans="1:4">
      <c r="A92" s="15" t="s">
        <v>68</v>
      </c>
      <c r="B92" s="16">
        <f>B61+B91</f>
        <v>46536049</v>
      </c>
      <c r="C92" s="16">
        <f>C61+C91</f>
        <v>0</v>
      </c>
      <c r="D92" s="16">
        <f>B92+C92</f>
        <v>46536049</v>
      </c>
    </row>
    <row r="93" spans="1:4">
      <c r="A93" s="26" t="s">
        <v>69</v>
      </c>
      <c r="B93" s="27">
        <f>B36-B92</f>
        <v>1572636</v>
      </c>
      <c r="C93" s="27">
        <f>C36-C92</f>
        <v>0</v>
      </c>
      <c r="D93" s="28">
        <f>B93+C93</f>
        <v>1572636</v>
      </c>
    </row>
    <row r="94" spans="1:4">
      <c r="A94" s="29" t="s">
        <v>70</v>
      </c>
      <c r="B94" s="30"/>
      <c r="C94" s="30"/>
      <c r="D94" s="30"/>
    </row>
    <row r="95" spans="1:4">
      <c r="A95" s="31" t="s">
        <v>71</v>
      </c>
      <c r="B95" s="30">
        <v>0</v>
      </c>
      <c r="C95" s="30">
        <v>0</v>
      </c>
      <c r="D95" s="30"/>
    </row>
    <row r="96" spans="1:4">
      <c r="A96" s="32" t="s">
        <v>72</v>
      </c>
      <c r="B96" s="33">
        <f>SUM(B95:B95)</f>
        <v>0</v>
      </c>
      <c r="C96" s="33">
        <f>SUM(C95:C95)</f>
        <v>0</v>
      </c>
      <c r="D96" s="33">
        <f>B96+C96</f>
        <v>0</v>
      </c>
    </row>
    <row r="97" spans="1:4">
      <c r="A97" s="29" t="s">
        <v>73</v>
      </c>
      <c r="B97" s="30"/>
      <c r="C97" s="30"/>
      <c r="D97" s="30"/>
    </row>
    <row r="98" spans="1:4">
      <c r="A98" s="31" t="s">
        <v>74</v>
      </c>
      <c r="B98" s="30">
        <v>0</v>
      </c>
      <c r="C98" s="30">
        <v>0</v>
      </c>
      <c r="D98" s="30"/>
    </row>
    <row r="99" spans="1:4">
      <c r="A99" s="32" t="s">
        <v>75</v>
      </c>
      <c r="B99" s="33">
        <f>SUM(B98:B98)</f>
        <v>0</v>
      </c>
      <c r="C99" s="33">
        <f>SUM(C98:C98)</f>
        <v>0</v>
      </c>
      <c r="D99" s="33">
        <f>B99+C99</f>
        <v>0</v>
      </c>
    </row>
    <row r="100" spans="1:4">
      <c r="A100" s="34" t="s">
        <v>76</v>
      </c>
      <c r="B100" s="33">
        <v>0</v>
      </c>
      <c r="C100" s="33">
        <v>0</v>
      </c>
      <c r="D100" s="33">
        <f t="shared" ref="D100:D102" si="0">B100+C100</f>
        <v>0</v>
      </c>
    </row>
    <row r="101" spans="1:4">
      <c r="A101" s="34" t="s">
        <v>77</v>
      </c>
      <c r="B101" s="27">
        <v>1572636</v>
      </c>
      <c r="C101" s="33">
        <v>0</v>
      </c>
      <c r="D101" s="27">
        <f t="shared" si="0"/>
        <v>1572636</v>
      </c>
    </row>
    <row r="102" spans="1:4">
      <c r="A102" s="34" t="s">
        <v>78</v>
      </c>
      <c r="B102" s="27">
        <v>-429957</v>
      </c>
      <c r="C102" s="33">
        <v>0</v>
      </c>
      <c r="D102" s="27">
        <f t="shared" si="0"/>
        <v>-429957</v>
      </c>
    </row>
    <row r="103" spans="1:4">
      <c r="A103" s="34" t="s">
        <v>132</v>
      </c>
      <c r="B103" s="27">
        <f>B101+B102</f>
        <v>1142679</v>
      </c>
      <c r="C103" s="33">
        <v>0</v>
      </c>
      <c r="D103" s="27">
        <f>B103+C103</f>
        <v>1142679</v>
      </c>
    </row>
    <row r="104" spans="1:4">
      <c r="A104" s="35" t="s">
        <v>79</v>
      </c>
    </row>
  </sheetData>
  <mergeCells count="2">
    <mergeCell ref="A1:D1"/>
    <mergeCell ref="A2:D2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4" orientation="portrait" verticalDpi="0" r:id="rId1"/>
  <rowBreaks count="1" manualBreakCount="1">
    <brk id="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C1" sqref="C1"/>
    </sheetView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財産目録（KIC）</vt:lpstr>
      <vt:lpstr>貸借対照表（KIC）</vt:lpstr>
      <vt:lpstr>活動計算書（KIC）</vt:lpstr>
      <vt:lpstr>Sheet4</vt:lpstr>
      <vt:lpstr>'活動計算書（KIC）'!Print_Area</vt:lpstr>
      <vt:lpstr>'財産目録（KIC）'!Print_Area</vt:lpstr>
    </vt:vector>
  </TitlesOfParts>
  <Company>KIC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2014-09-25T01:07:36Z</cp:lastPrinted>
  <dcterms:created xsi:type="dcterms:W3CDTF">2012-09-27T01:31:49Z</dcterms:created>
  <dcterms:modified xsi:type="dcterms:W3CDTF">2014-12-22T04:47:33Z</dcterms:modified>
</cp:coreProperties>
</file>