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55" windowHeight="7995"/>
  </bookViews>
  <sheets>
    <sheet name="財産目録（KIC）" sheetId="3" r:id="rId1"/>
    <sheet name="貸借対照表（KIC）" sheetId="2" r:id="rId2"/>
    <sheet name="活動計算書（KIC）" sheetId="1" r:id="rId3"/>
    <sheet name="Sheet4" sheetId="4" r:id="rId4"/>
  </sheets>
  <definedNames>
    <definedName name="_xlnm.Print_Area" localSheetId="2">'活動計算書（KIC）'!$A$1:$D$102</definedName>
  </definedNames>
  <calcPr calcId="145621"/>
</workbook>
</file>

<file path=xl/calcChain.xml><?xml version="1.0" encoding="utf-8"?>
<calcChain xmlns="http://schemas.openxmlformats.org/spreadsheetml/2006/main">
  <c r="B16" i="3" l="1"/>
  <c r="B15" i="3"/>
  <c r="B27" i="1"/>
  <c r="B25" i="1"/>
  <c r="B23" i="1"/>
  <c r="B22" i="1"/>
  <c r="B21" i="1"/>
  <c r="B101" i="1" l="1"/>
  <c r="B64" i="1"/>
  <c r="B67" i="1" s="1"/>
  <c r="B40" i="1"/>
  <c r="B45" i="2" l="1"/>
  <c r="B16" i="2"/>
  <c r="B60" i="1" l="1"/>
  <c r="B88" i="1"/>
  <c r="B14" i="1"/>
  <c r="B16" i="1" s="1"/>
  <c r="B43" i="1"/>
  <c r="B44" i="1" s="1"/>
  <c r="B61" i="1" s="1"/>
  <c r="C44" i="1"/>
  <c r="B41" i="3"/>
  <c r="B38" i="3"/>
  <c r="B42" i="3" s="1"/>
  <c r="B28" i="3"/>
  <c r="B25" i="3"/>
  <c r="B22" i="3"/>
  <c r="B17" i="3"/>
  <c r="B29" i="3" s="1"/>
  <c r="B43" i="3" s="1"/>
  <c r="B40" i="2"/>
  <c r="B37" i="2"/>
  <c r="B41" i="2" s="1"/>
  <c r="B46" i="2" s="1"/>
  <c r="B27" i="2"/>
  <c r="B24" i="2"/>
  <c r="B21" i="2"/>
  <c r="B28" i="2" s="1"/>
  <c r="B29" i="2"/>
  <c r="D101" i="1"/>
  <c r="D100" i="1"/>
  <c r="D99" i="1"/>
  <c r="D98" i="1"/>
  <c r="C97" i="1"/>
  <c r="B97" i="1"/>
  <c r="D97" i="1" s="1"/>
  <c r="C94" i="1"/>
  <c r="B94" i="1"/>
  <c r="D94" i="1" s="1"/>
  <c r="C88" i="1"/>
  <c r="D88" i="1"/>
  <c r="C67" i="1"/>
  <c r="C89" i="1" s="1"/>
  <c r="C60" i="1"/>
  <c r="D60" i="1"/>
  <c r="C61" i="1"/>
  <c r="C90" i="1" s="1"/>
  <c r="C35" i="1"/>
  <c r="B35" i="1"/>
  <c r="D35" i="1" s="1"/>
  <c r="C31" i="1"/>
  <c r="B31" i="1"/>
  <c r="D31" i="1" s="1"/>
  <c r="C19" i="1"/>
  <c r="B19" i="1"/>
  <c r="D19" i="1" s="1"/>
  <c r="C16" i="1"/>
  <c r="C11" i="1"/>
  <c r="C36" i="1" s="1"/>
  <c r="C91" i="1" s="1"/>
  <c r="B11" i="1"/>
  <c r="D16" i="1" l="1"/>
  <c r="B36" i="1"/>
  <c r="B89" i="1"/>
  <c r="B90" i="1" s="1"/>
  <c r="D36" i="1"/>
  <c r="D61" i="1"/>
  <c r="D11" i="1"/>
  <c r="D44" i="1"/>
  <c r="D67" i="1"/>
  <c r="B91" i="1" l="1"/>
  <c r="D90" i="1"/>
  <c r="D89" i="1"/>
  <c r="D91" i="1"/>
</calcChain>
</file>

<file path=xl/sharedStrings.xml><?xml version="1.0" encoding="utf-8"?>
<sst xmlns="http://schemas.openxmlformats.org/spreadsheetml/2006/main" count="206" uniqueCount="142">
  <si>
    <t>特定非営利活動法人こうち企業支援センター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キギョウ</t>
    </rPh>
    <rPh sb="14" eb="16">
      <t>シエン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</si>
  <si>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</si>
  <si>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</si>
  <si>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特定非営利活動
に係る事業</t>
    <rPh sb="0" eb="2">
      <t>トクテイ</t>
    </rPh>
    <rPh sb="2" eb="5">
      <t>ヒエイリ</t>
    </rPh>
    <rPh sb="5" eb="7">
      <t>カツドウ</t>
    </rPh>
    <rPh sb="9" eb="10">
      <t>カカ</t>
    </rPh>
    <rPh sb="11" eb="13">
      <t>ジギョウ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</si>
  <si>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</si>
  <si>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</si>
  <si>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Ⅰ　経常収益</t>
    <rPh sb="2" eb="4">
      <t>ケイジョウ</t>
    </rPh>
    <rPh sb="4" eb="6">
      <t>シュウエキ</t>
    </rPh>
    <phoneticPr fontId="2"/>
  </si>
  <si>
    <t>１．受取会費等</t>
    <rPh sb="2" eb="4">
      <t>ウケトリ</t>
    </rPh>
    <rPh sb="4" eb="6">
      <t>カイヒ</t>
    </rPh>
    <rPh sb="6" eb="7">
      <t>トウ</t>
    </rPh>
    <phoneticPr fontId="2"/>
  </si>
  <si>
    <t>入会金</t>
    <rPh sb="0" eb="3">
      <t>ニュウカイキン</t>
    </rPh>
    <phoneticPr fontId="2"/>
  </si>
  <si>
    <t>年会費</t>
    <phoneticPr fontId="2"/>
  </si>
  <si>
    <t>月会費等</t>
    <rPh sb="0" eb="1">
      <t>ツキ</t>
    </rPh>
    <rPh sb="1" eb="3">
      <t>カイヒ</t>
    </rPh>
    <rPh sb="3" eb="4">
      <t>トウ</t>
    </rPh>
    <phoneticPr fontId="2"/>
  </si>
  <si>
    <t>小計</t>
    <rPh sb="0" eb="2">
      <t>ショウケイ</t>
    </rPh>
    <phoneticPr fontId="2"/>
  </si>
  <si>
    <t>２．受取寄附金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</si>
  <si>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</si>
  <si>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施設等受入評価益</t>
    <rPh sb="0" eb="2">
      <t>シセツ</t>
    </rPh>
    <rPh sb="2" eb="3">
      <t>トウ</t>
    </rPh>
    <rPh sb="3" eb="5">
      <t>ウケイ</t>
    </rPh>
    <rPh sb="5" eb="7">
      <t>ヒョウカ</t>
    </rPh>
    <rPh sb="7" eb="8">
      <t>エキ</t>
    </rPh>
    <phoneticPr fontId="2"/>
  </si>
  <si>
    <t>３．受取助成金等</t>
    <rPh sb="2" eb="4">
      <t>ウケトリ</t>
    </rPh>
    <rPh sb="4" eb="7">
      <t>ジョセイキン</t>
    </rPh>
    <rPh sb="7" eb="8">
      <t>トウ</t>
    </rPh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</si>
  <si>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</si>
  <si>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４．事業収益</t>
    <rPh sb="2" eb="4">
      <t>ジギョウ</t>
    </rPh>
    <rPh sb="4" eb="6">
      <t>シュウエキ</t>
    </rPh>
    <phoneticPr fontId="2"/>
  </si>
  <si>
    <t>まちづくりにおける地域振興･再開発事業の業務支援</t>
  </si>
  <si>
    <t>セミナー・ミーティング等による啓蒙活動</t>
    <rPh sb="11" eb="12">
      <t>トウ</t>
    </rPh>
    <rPh sb="15" eb="17">
      <t>ケイモウ</t>
    </rPh>
    <rPh sb="17" eb="19">
      <t>カツドウ</t>
    </rPh>
    <phoneticPr fontId="1"/>
  </si>
  <si>
    <t>まちづくりを考える個人及び団体への活動支援・助成</t>
    <rPh sb="6" eb="7">
      <t>カンガ</t>
    </rPh>
    <rPh sb="9" eb="11">
      <t>コジン</t>
    </rPh>
    <rPh sb="11" eb="12">
      <t>オヨ</t>
    </rPh>
    <rPh sb="13" eb="15">
      <t>ダンタイ</t>
    </rPh>
    <rPh sb="17" eb="19">
      <t>カツドウ</t>
    </rPh>
    <rPh sb="19" eb="21">
      <t>シエン</t>
    </rPh>
    <rPh sb="22" eb="24">
      <t>ジョセイ</t>
    </rPh>
    <phoneticPr fontId="1"/>
  </si>
  <si>
    <t>まちづくりにおける情報処理に関する研究･開発事業</t>
    <rPh sb="9" eb="11">
      <t>ジョウホウ</t>
    </rPh>
    <rPh sb="11" eb="13">
      <t>ショリ</t>
    </rPh>
    <rPh sb="14" eb="15">
      <t>カン</t>
    </rPh>
    <rPh sb="17" eb="19">
      <t>ケンキュウ</t>
    </rPh>
    <rPh sb="20" eb="22">
      <t>カイハツ</t>
    </rPh>
    <rPh sb="22" eb="24">
      <t>ジギョウ</t>
    </rPh>
    <phoneticPr fontId="1"/>
  </si>
  <si>
    <t>地域経済活動の活性化に関する支援・指導・助成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シエン</t>
    </rPh>
    <rPh sb="17" eb="19">
      <t>シドウ</t>
    </rPh>
    <rPh sb="20" eb="22">
      <t>ジョセイ</t>
    </rPh>
    <phoneticPr fontId="1"/>
  </si>
  <si>
    <t>地域経済活動の活性化に関する施設管理・運営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シセツ</t>
    </rPh>
    <rPh sb="16" eb="18">
      <t>カンリ</t>
    </rPh>
    <rPh sb="19" eb="21">
      <t>ウンエイ</t>
    </rPh>
    <phoneticPr fontId="1"/>
  </si>
  <si>
    <t>上記活動を促進及び支援するための会議室・事務所等の提供及関連業務の代行・業務補助</t>
    <phoneticPr fontId="2"/>
  </si>
  <si>
    <t>都市計画・市街地再開発企画,立案</t>
    <rPh sb="0" eb="2">
      <t>トシ</t>
    </rPh>
    <rPh sb="2" eb="4">
      <t>ケイカク</t>
    </rPh>
    <rPh sb="5" eb="8">
      <t>シガイチ</t>
    </rPh>
    <rPh sb="8" eb="11">
      <t>サイカイハツ</t>
    </rPh>
    <rPh sb="11" eb="13">
      <t>キカク</t>
    </rPh>
    <rPh sb="14" eb="16">
      <t>リツアン</t>
    </rPh>
    <phoneticPr fontId="1"/>
  </si>
  <si>
    <t>地域開発に関する企画立案ｺﾝｻﾙﾀﾝﾄ</t>
    <rPh sb="0" eb="2">
      <t>チイキ</t>
    </rPh>
    <rPh sb="2" eb="4">
      <t>カイハツ</t>
    </rPh>
    <rPh sb="5" eb="6">
      <t>カン</t>
    </rPh>
    <rPh sb="8" eb="10">
      <t>キカク</t>
    </rPh>
    <rPh sb="10" eb="12">
      <t>リツアン</t>
    </rPh>
    <phoneticPr fontId="1"/>
  </si>
  <si>
    <t>インターネット関連事業</t>
    <rPh sb="7" eb="9">
      <t>カンレン</t>
    </rPh>
    <rPh sb="9" eb="11">
      <t>ジギョウ</t>
    </rPh>
    <phoneticPr fontId="1"/>
  </si>
  <si>
    <t>５．その他収益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</si>
  <si>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</si>
  <si>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3">
      <t>ザッシュウニュウ</t>
    </rPh>
    <phoneticPr fontId="2"/>
  </si>
  <si>
    <t>　　　経常収益計</t>
    <rPh sb="3" eb="5">
      <t>ケイジョウ</t>
    </rPh>
    <rPh sb="5" eb="7">
      <t>シュウエキ</t>
    </rPh>
    <rPh sb="7" eb="8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</si>
  <si>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</si>
  <si>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１．事業費</t>
    <rPh sb="2" eb="4">
      <t>ジギョウ</t>
    </rPh>
    <rPh sb="4" eb="5">
      <t>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</si>
  <si>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</si>
  <si>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</si>
  <si>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</si>
  <si>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</si>
  <si>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2">
      <t>ジンケン</t>
    </rPh>
    <rPh sb="2" eb="3">
      <t>ヒ</t>
    </rPh>
    <rPh sb="3" eb="4">
      <t>ケイ</t>
    </rPh>
    <phoneticPr fontId="2"/>
  </si>
  <si>
    <t>（２）その他経費</t>
    <rPh sb="5" eb="6">
      <t>タ</t>
    </rPh>
    <rPh sb="6" eb="8">
      <t>ケイヒ</t>
    </rPh>
    <phoneticPr fontId="2"/>
  </si>
  <si>
    <t>役務外注費</t>
    <rPh sb="0" eb="2">
      <t>エキム</t>
    </rPh>
    <rPh sb="2" eb="5">
      <t>ガイチュウヒ</t>
    </rPh>
    <phoneticPr fontId="2"/>
  </si>
  <si>
    <t>外注費</t>
    <rPh sb="0" eb="3">
      <t>ガイチュウヒ</t>
    </rPh>
    <phoneticPr fontId="2"/>
  </si>
  <si>
    <t>販売外注費</t>
    <rPh sb="0" eb="2">
      <t>ハンバイ</t>
    </rPh>
    <rPh sb="2" eb="5">
      <t>ガイチュウヒ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</si>
  <si>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</si>
  <si>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</si>
  <si>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</si>
  <si>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</si>
  <si>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事務用品費</t>
    <rPh sb="0" eb="2">
      <t>ジム</t>
    </rPh>
    <rPh sb="2" eb="3">
      <t>ヨウ</t>
    </rPh>
    <rPh sb="3" eb="4">
      <t>ヒン</t>
    </rPh>
    <rPh sb="4" eb="5">
      <t>ヒ</t>
    </rPh>
    <phoneticPr fontId="2"/>
  </si>
  <si>
    <t>水道光熱費</t>
    <rPh sb="0" eb="2">
      <t>スイドウ</t>
    </rPh>
    <rPh sb="2" eb="5">
      <t>コウネツヒ</t>
    </rPh>
    <phoneticPr fontId="2"/>
  </si>
  <si>
    <t>支払手数料</t>
    <rPh sb="0" eb="2">
      <t>シハライ</t>
    </rPh>
    <rPh sb="2" eb="5">
      <t>テスウリョウ</t>
    </rPh>
    <phoneticPr fontId="2"/>
  </si>
  <si>
    <t>地代家賃</t>
    <rPh sb="0" eb="2">
      <t>チダイ</t>
    </rPh>
    <rPh sb="2" eb="4">
      <t>ヤチン</t>
    </rPh>
    <phoneticPr fontId="2"/>
  </si>
  <si>
    <t>賃借料</t>
    <rPh sb="0" eb="3">
      <t>チンシャクリョウ</t>
    </rPh>
    <phoneticPr fontId="2"/>
  </si>
  <si>
    <t>支払報酬料</t>
    <rPh sb="0" eb="2">
      <t>シハライ</t>
    </rPh>
    <rPh sb="2" eb="4">
      <t>ホウシュウ</t>
    </rPh>
    <rPh sb="4" eb="5">
      <t>リョウ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</si>
  <si>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</si>
  <si>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</si>
  <si>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２．管理費</t>
    <rPh sb="2" eb="5">
      <t>カンリヒ</t>
    </rPh>
    <phoneticPr fontId="2"/>
  </si>
  <si>
    <t>広告宣伝費</t>
    <rPh sb="0" eb="2">
      <t>コウコク</t>
    </rPh>
    <rPh sb="2" eb="5">
      <t>センデンヒ</t>
    </rPh>
    <phoneticPr fontId="2"/>
  </si>
  <si>
    <t>交際費</t>
    <rPh sb="0" eb="2">
      <t>コウサイ</t>
    </rPh>
    <rPh sb="2" eb="3">
      <t>ヒ</t>
    </rPh>
    <phoneticPr fontId="2"/>
  </si>
  <si>
    <t>通信費</t>
    <phoneticPr fontId="2"/>
  </si>
  <si>
    <t>修繕費</t>
    <rPh sb="0" eb="3">
      <t>シュウゼンヒ</t>
    </rPh>
    <phoneticPr fontId="2"/>
  </si>
  <si>
    <t>新聞図書費</t>
    <rPh sb="0" eb="2">
      <t>シンブン</t>
    </rPh>
    <rPh sb="2" eb="5">
      <t>トショヒ</t>
    </rPh>
    <phoneticPr fontId="2"/>
  </si>
  <si>
    <t>諸会費</t>
    <rPh sb="0" eb="3">
      <t>ショカイヒ</t>
    </rPh>
    <phoneticPr fontId="2"/>
  </si>
  <si>
    <t>保険料</t>
    <rPh sb="0" eb="3">
      <t>ホケンリョウ</t>
    </rPh>
    <phoneticPr fontId="2"/>
  </si>
  <si>
    <t>寄付金</t>
    <rPh sb="0" eb="3">
      <t>キフキン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</si>
  <si>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</si>
  <si>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機器保守料</t>
    <rPh sb="0" eb="2">
      <t>キキ</t>
    </rPh>
    <rPh sb="2" eb="4">
      <t>ホシュ</t>
    </rPh>
    <rPh sb="4" eb="5">
      <t>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</si>
  <si>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</si>
  <si>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</si>
  <si>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支払利息</t>
    <rPh sb="0" eb="2">
      <t>シハライ</t>
    </rPh>
    <rPh sb="2" eb="4">
      <t>リソク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</si>
  <si>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</si>
  <si>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</si>
  <si>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</si>
  <si>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　経常外収益</t>
    <rPh sb="2" eb="4">
      <t>ケイジョウ</t>
    </rPh>
    <rPh sb="4" eb="5">
      <t>ソト</t>
    </rPh>
    <rPh sb="5" eb="7">
      <t>シュウエキ</t>
    </rPh>
    <phoneticPr fontId="2"/>
  </si>
  <si>
    <t>１．固定資産売却益</t>
    <phoneticPr fontId="2"/>
  </si>
  <si>
    <t>経常外収益計</t>
    <rPh sb="0" eb="2">
      <t>ケイジョウ</t>
    </rPh>
    <rPh sb="2" eb="3">
      <t>ソト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</si>
  <si>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ソト</t>
    </rPh>
    <rPh sb="5" eb="7">
      <t>ヒヨウ</t>
    </rPh>
    <phoneticPr fontId="2"/>
  </si>
  <si>
    <t>１．過年度損益修正損</t>
    <phoneticPr fontId="2"/>
  </si>
  <si>
    <t xml:space="preserve"> 経常外費用計</t>
    <rPh sb="1" eb="3">
      <t>ケイジョウ</t>
    </rPh>
    <rPh sb="3" eb="4">
      <t>ソト</t>
    </rPh>
    <rPh sb="4" eb="6">
      <t>ヒヨウ</t>
    </rPh>
    <rPh sb="6" eb="7">
      <t>ケイ</t>
    </rPh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</si>
  <si>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</si>
  <si>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</si>
  <si>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</si>
  <si>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※今年度はその他の事業を実施していません。</t>
    <rPh sb="1" eb="4">
      <t>コンネンド</t>
    </rPh>
    <rPh sb="7" eb="8">
      <t>タ</t>
    </rPh>
    <rPh sb="9" eb="11">
      <t>ジギョウ</t>
    </rPh>
    <rPh sb="12" eb="14">
      <t>ジッシ</t>
    </rPh>
    <phoneticPr fontId="2"/>
  </si>
  <si>
    <t>金額</t>
    <rPh sb="0" eb="2">
      <t>キンガク</t>
    </rPh>
    <phoneticPr fontId="2"/>
  </si>
  <si>
    <t>Ⅰ　資産の部</t>
    <rPh sb="2" eb="4">
      <t>シサン</t>
    </rPh>
    <rPh sb="5" eb="6">
      <t>ブ</t>
    </rPh>
    <phoneticPr fontId="2"/>
  </si>
  <si>
    <t>１．流動資産</t>
    <rPh sb="2" eb="4">
      <t>リュウドウ</t>
    </rPh>
    <rPh sb="4" eb="6">
      <t>シサン</t>
    </rPh>
    <phoneticPr fontId="2"/>
  </si>
  <si>
    <t>現金</t>
    <rPh sb="0" eb="2">
      <t>ゲンキン</t>
    </rPh>
    <phoneticPr fontId="2"/>
  </si>
  <si>
    <t>普通預金（四国銀行本店）</t>
    <rPh sb="0" eb="2">
      <t>フツウ</t>
    </rPh>
    <rPh sb="2" eb="4">
      <t>ヨキン</t>
    </rPh>
    <rPh sb="5" eb="7">
      <t>シコク</t>
    </rPh>
    <rPh sb="7" eb="9">
      <t>ギンコウ</t>
    </rPh>
    <rPh sb="9" eb="11">
      <t>ホンテン</t>
    </rPh>
    <phoneticPr fontId="2"/>
  </si>
  <si>
    <t>普通預金（高知銀行本町支店）</t>
    <rPh sb="0" eb="2">
      <t>フツウ</t>
    </rPh>
    <rPh sb="2" eb="4">
      <t>ヨキン</t>
    </rPh>
    <rPh sb="5" eb="7">
      <t>コウチ</t>
    </rPh>
    <rPh sb="7" eb="9">
      <t>ギンコウ</t>
    </rPh>
    <rPh sb="9" eb="11">
      <t>ホンマチ</t>
    </rPh>
    <rPh sb="11" eb="13">
      <t>シテン</t>
    </rPh>
    <phoneticPr fontId="2"/>
  </si>
  <si>
    <t>定期積金（四国銀行本店）</t>
    <rPh sb="0" eb="2">
      <t>テイキ</t>
    </rPh>
    <rPh sb="2" eb="3">
      <t>セキ</t>
    </rPh>
    <rPh sb="3" eb="4">
      <t>キン</t>
    </rPh>
    <rPh sb="5" eb="7">
      <t>シコク</t>
    </rPh>
    <rPh sb="7" eb="9">
      <t>ギンコウ</t>
    </rPh>
    <rPh sb="9" eb="11">
      <t>ホンテン</t>
    </rPh>
    <phoneticPr fontId="2"/>
  </si>
  <si>
    <t>前払費用</t>
    <rPh sb="0" eb="1">
      <t>マエ</t>
    </rPh>
    <rPh sb="1" eb="2">
      <t>ハラ</t>
    </rPh>
    <rPh sb="2" eb="4">
      <t>ヒヨウ</t>
    </rPh>
    <phoneticPr fontId="2"/>
  </si>
  <si>
    <t>立替金</t>
    <phoneticPr fontId="2"/>
  </si>
  <si>
    <t>仮払金</t>
    <rPh sb="0" eb="2">
      <t>カリバライ</t>
    </rPh>
    <rPh sb="2" eb="3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</si>
  <si>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</si>
  <si>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２．固定資産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</si>
  <si>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</si>
  <si>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建物付属設備（貸与室造作）</t>
    <rPh sb="0" eb="2">
      <t>タテモノ</t>
    </rPh>
    <rPh sb="2" eb="4">
      <t>フゾク</t>
    </rPh>
    <rPh sb="4" eb="6">
      <t>セツビ</t>
    </rPh>
    <rPh sb="7" eb="9">
      <t>タイヨ</t>
    </rPh>
    <rPh sb="9" eb="10">
      <t>シツ</t>
    </rPh>
    <rPh sb="10" eb="12">
      <t>ゾウサ</t>
    </rPh>
    <phoneticPr fontId="2"/>
  </si>
  <si>
    <t>工具器具備品（サーバー機他）</t>
    <rPh sb="0" eb="2">
      <t>コウグ</t>
    </rPh>
    <rPh sb="2" eb="4">
      <t>キグ</t>
    </rPh>
    <rPh sb="4" eb="6">
      <t>ビヒン</t>
    </rPh>
    <rPh sb="11" eb="12">
      <t>キ</t>
    </rPh>
    <rPh sb="12" eb="13">
      <t>ホカ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</si>
  <si>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</si>
  <si>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</si>
  <si>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該当なし</t>
    <rPh sb="0" eb="2">
      <t>ガイトウ</t>
    </rPh>
    <phoneticPr fontId="2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</si>
  <si>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2"/>
  </si>
  <si>
    <t>（３）投資その他の資産</t>
    <rPh sb="3" eb="5">
      <t>トウシ</t>
    </rPh>
    <rPh sb="7" eb="8">
      <t>タ</t>
    </rPh>
    <rPh sb="9" eb="11">
      <t>シサン</t>
    </rPh>
    <phoneticPr fontId="2"/>
  </si>
  <si>
    <t>差入保証金</t>
    <rPh sb="0" eb="2">
      <t>サシイレ</t>
    </rPh>
    <rPh sb="2" eb="5">
      <t>ホショウキン</t>
    </rPh>
    <phoneticPr fontId="2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</si>
  <si>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2"/>
  </si>
  <si>
    <t>固定資産合計</t>
    <rPh sb="0" eb="2">
      <t>コテイ</t>
    </rPh>
    <phoneticPr fontId="2"/>
  </si>
  <si>
    <t>資産合計</t>
    <rPh sb="0" eb="2">
      <t>シサン</t>
    </rPh>
    <rPh sb="2" eb="4">
      <t>ゴウケイ</t>
    </rPh>
    <phoneticPr fontId="2"/>
  </si>
  <si>
    <t>Ⅱ　負債の部</t>
    <rPh sb="2" eb="4">
      <t>フサイ</t>
    </rPh>
    <rPh sb="5" eb="6">
      <t>ブ</t>
    </rPh>
    <phoneticPr fontId="2"/>
  </si>
  <si>
    <t>１．流動負債</t>
    <rPh sb="2" eb="4">
      <t>リュウドウ</t>
    </rPh>
    <rPh sb="4" eb="6">
      <t>フサイ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</si>
  <si>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</si>
  <si>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未払金</t>
    <rPh sb="0" eb="2">
      <t>ミハライ</t>
    </rPh>
    <rPh sb="2" eb="3">
      <t>キン</t>
    </rPh>
    <phoneticPr fontId="2"/>
  </si>
  <si>
    <t>未払費用</t>
    <rPh sb="0" eb="2">
      <t>ミハライ</t>
    </rPh>
    <rPh sb="2" eb="4">
      <t>ヒヨウ</t>
    </rPh>
    <phoneticPr fontId="2"/>
  </si>
  <si>
    <t>前受金</t>
    <rPh sb="0" eb="3">
      <t>マエウケキン</t>
    </rPh>
    <phoneticPr fontId="2"/>
  </si>
  <si>
    <t>預り金（源泉所得税・住民税）</t>
    <rPh sb="0" eb="1">
      <t>アズカ</t>
    </rPh>
    <rPh sb="2" eb="3">
      <t>キン</t>
    </rPh>
    <rPh sb="4" eb="6">
      <t>ゲンセン</t>
    </rPh>
    <rPh sb="6" eb="9">
      <t>ショトクゼイ</t>
    </rPh>
    <rPh sb="10" eb="13">
      <t>ジュウミンゼイ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</si>
  <si>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</si>
  <si>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２．固定負債</t>
    <rPh sb="2" eb="4">
      <t>コテイ</t>
    </rPh>
    <rPh sb="4" eb="6">
      <t>フサイ</t>
    </rPh>
    <phoneticPr fontId="2"/>
  </si>
  <si>
    <t>　　　　　長期預かり保証金</t>
    <rPh sb="5" eb="7">
      <t>チョウキ</t>
    </rPh>
    <rPh sb="7" eb="8">
      <t>アズ</t>
    </rPh>
    <rPh sb="10" eb="13">
      <t>ホショウキン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</si>
  <si>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</si>
  <si>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</si>
  <si>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</si>
  <si>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</si>
  <si>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正味財産合計</t>
    <rPh sb="0" eb="2">
      <t>ショウミ</t>
    </rPh>
    <rPh sb="2" eb="4">
      <t>ザイサン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</si>
  <si>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</si>
  <si>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前払費用</t>
    <rPh sb="0" eb="2">
      <t>マエバラ</t>
    </rPh>
    <rPh sb="2" eb="4">
      <t>ヒヨウ</t>
    </rPh>
    <phoneticPr fontId="2"/>
  </si>
  <si>
    <t>立替金</t>
    <rPh sb="0" eb="2">
      <t>タテカエ</t>
    </rPh>
    <rPh sb="2" eb="3">
      <t>キン</t>
    </rPh>
    <phoneticPr fontId="2"/>
  </si>
  <si>
    <t>会議室・事務所等の提供及関連業務の代行・業務補助事業未収金(ｲﾝｷｭﾍﾞｰｼｮﾝ施設運営)</t>
    <phoneticPr fontId="2"/>
  </si>
  <si>
    <t>（１）　有形固定資産</t>
    <rPh sb="4" eb="6">
      <t>ユウケイ</t>
    </rPh>
    <rPh sb="6" eb="8">
      <t>コテイ</t>
    </rPh>
    <rPh sb="8" eb="10">
      <t>シサン</t>
    </rPh>
    <phoneticPr fontId="2"/>
  </si>
  <si>
    <t>（２）　無形固定資産</t>
    <rPh sb="4" eb="6">
      <t>ムケイ</t>
    </rPh>
    <rPh sb="6" eb="8">
      <t>コテイ</t>
    </rPh>
    <rPh sb="8" eb="10">
      <t>シサン</t>
    </rPh>
    <phoneticPr fontId="2"/>
  </si>
  <si>
    <t>（３）　投資その他の資産</t>
    <rPh sb="4" eb="6">
      <t>トウシ</t>
    </rPh>
    <rPh sb="8" eb="9">
      <t>タ</t>
    </rPh>
    <rPh sb="10" eb="12">
      <t>シサン</t>
    </rPh>
    <phoneticPr fontId="2"/>
  </si>
  <si>
    <t>資産合計</t>
    <rPh sb="0" eb="2">
      <t>シサン</t>
    </rPh>
    <phoneticPr fontId="2"/>
  </si>
  <si>
    <t>　　　２．固定負債</t>
    <rPh sb="5" eb="7">
      <t>コテイ</t>
    </rPh>
    <rPh sb="7" eb="9">
      <t>フサイ</t>
    </rPh>
    <phoneticPr fontId="2"/>
  </si>
  <si>
    <t>正味財産</t>
    <rPh sb="0" eb="2">
      <t>ショウミ</t>
    </rPh>
    <rPh sb="2" eb="4">
      <t>ザイサン</t>
    </rPh>
    <phoneticPr fontId="2"/>
  </si>
  <si>
    <t>-</t>
    <phoneticPr fontId="2"/>
  </si>
  <si>
    <r>
      <t>ボランティア受入評価益　</t>
    </r>
    <r>
      <rPr>
        <sz val="10"/>
        <color theme="1"/>
        <rFont val="ＭＳ Ｐゴシック"/>
        <family val="3"/>
        <charset val="128"/>
        <scheme val="minor"/>
      </rPr>
      <t>(事務局3名分)</t>
    </r>
    <rPh sb="6" eb="8">
      <t>ウケイレ</t>
    </rPh>
    <rPh sb="8" eb="11">
      <t>ヒョウカエキ</t>
    </rPh>
    <rPh sb="13" eb="16">
      <t>ジムキョク</t>
    </rPh>
    <rPh sb="17" eb="18">
      <t>メイ</t>
    </rPh>
    <rPh sb="18" eb="19">
      <t>ブン</t>
    </rPh>
    <phoneticPr fontId="2"/>
  </si>
  <si>
    <r>
      <t>ボランティア評価費用</t>
    </r>
    <r>
      <rPr>
        <sz val="10"/>
        <color theme="1"/>
        <rFont val="ＭＳ Ｐゴシック"/>
        <family val="3"/>
        <charset val="128"/>
        <scheme val="minor"/>
      </rPr>
      <t>　(事務局3名分)</t>
    </r>
    <rPh sb="6" eb="8">
      <t>ヒョウカ</t>
    </rPh>
    <rPh sb="8" eb="10">
      <t>ヒヨウ</t>
    </rPh>
    <phoneticPr fontId="2"/>
  </si>
  <si>
    <t>未収入金</t>
    <rPh sb="0" eb="2">
      <t>ミシュウ</t>
    </rPh>
    <rPh sb="2" eb="4">
      <t>ニュウキン</t>
    </rPh>
    <phoneticPr fontId="2"/>
  </si>
  <si>
    <t>次期繰越正味財産額</t>
    <rPh sb="0" eb="1">
      <t>ツギ</t>
    </rPh>
    <rPh sb="1" eb="2">
      <t>キ</t>
    </rPh>
    <rPh sb="2" eb="4">
      <t>クリコ</t>
    </rPh>
    <rPh sb="4" eb="6">
      <t>ショウミ</t>
    </rPh>
    <rPh sb="6" eb="8">
      <t>ザイサン</t>
    </rPh>
    <rPh sb="8" eb="9">
      <t>ガク</t>
    </rPh>
    <phoneticPr fontId="2"/>
  </si>
  <si>
    <t>２４年度　活動計算書</t>
    <rPh sb="2" eb="4">
      <t>ネンド</t>
    </rPh>
    <rPh sb="5" eb="7">
      <t>カツドウ</t>
    </rPh>
    <rPh sb="7" eb="10">
      <t>ケイサンショ</t>
    </rPh>
    <phoneticPr fontId="2"/>
  </si>
  <si>
    <t>平成24年7月1日から平成25年6月30日まで</t>
    <rPh sb="0" eb="2">
      <t>ヘイセイ</t>
    </rPh>
    <rPh sb="4" eb="5">
      <t>ネン</t>
    </rPh>
    <rPh sb="6" eb="7">
      <t>ガツ</t>
    </rPh>
    <rPh sb="8" eb="9">
      <t>ヒ</t>
    </rPh>
    <rPh sb="11" eb="13">
      <t>ヘイセイ</t>
    </rPh>
    <rPh sb="15" eb="16">
      <t>ネン</t>
    </rPh>
    <rPh sb="17" eb="18">
      <t>ガツ</t>
    </rPh>
    <rPh sb="20" eb="21">
      <t>ヒ</t>
    </rPh>
    <phoneticPr fontId="2"/>
  </si>
  <si>
    <t>２４年度　貸借対照表</t>
    <rPh sb="2" eb="4">
      <t>ネンド</t>
    </rPh>
    <rPh sb="5" eb="10">
      <t>タイシャクタイショウヒョウ</t>
    </rPh>
    <phoneticPr fontId="2"/>
  </si>
  <si>
    <t>平成25年6月30日現在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</si>
  <si>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２４年度　財産目録</t>
    <rPh sb="2" eb="4">
      <t>ネンド</t>
    </rPh>
    <rPh sb="5" eb="7">
      <t>ザイサン</t>
    </rPh>
    <rPh sb="7" eb="9">
      <t>モクロク</t>
    </rPh>
    <phoneticPr fontId="2"/>
  </si>
  <si>
    <t>地域経済活動の活性化に関する支援・指導・助成事業未収金(ｺﾝｻﾙﾃｨﾝｸﾞ業務及び委託業務)</t>
    <rPh sb="37" eb="39">
      <t>ギョウム</t>
    </rPh>
    <rPh sb="39" eb="40">
      <t>オヨ</t>
    </rPh>
    <rPh sb="41" eb="43">
      <t>イタク</t>
    </rPh>
    <rPh sb="43" eb="45">
      <t>ギョウム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</si>
</sst>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9">
    <font>
      <sz val="11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 applyAlignment="1">
      <alignment horizontal="left" vertical="center" indent="2"/>
    </xf>
    <xf numFmtId="3" fontId="0" fillId="0" borderId="3" xfId="0" applyNumberFormat="1" applyBorder="1">
      <alignment vertical="center"/>
    </xf>
    <xf numFmtId="0" fontId="0" fillId="0" borderId="4" xfId="0" applyBorder="1" applyAlignment="1">
      <alignment horizontal="left" vertical="center" indent="3"/>
    </xf>
    <xf numFmtId="3" fontId="0" fillId="0" borderId="4" xfId="0" applyNumberFormat="1" applyBorder="1">
      <alignment vertical="center"/>
    </xf>
    <xf numFmtId="0" fontId="0" fillId="0" borderId="5" xfId="0" applyBorder="1" applyAlignment="1">
      <alignment horizontal="left" vertical="center" indent="3"/>
    </xf>
    <xf numFmtId="3" fontId="0" fillId="0" borderId="5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>
      <alignment vertical="center"/>
    </xf>
    <xf numFmtId="0" fontId="3" fillId="0" borderId="4" xfId="0" applyFont="1" applyBorder="1" applyAlignment="1">
      <alignment horizontal="left" vertical="center" wrapText="1" indent="3" shrinkToFit="1"/>
    </xf>
    <xf numFmtId="0" fontId="4" fillId="0" borderId="4" xfId="0" applyFont="1" applyBorder="1" applyAlignment="1">
      <alignment horizontal="left" vertical="center" wrapText="1" indent="3" shrinkToFit="1"/>
    </xf>
    <xf numFmtId="0" fontId="4" fillId="0" borderId="5" xfId="0" applyFont="1" applyBorder="1" applyAlignment="1">
      <alignment horizontal="left" vertical="center" wrapText="1" indent="3" shrinkToFit="1"/>
    </xf>
    <xf numFmtId="3" fontId="0" fillId="0" borderId="6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3"/>
    </xf>
    <xf numFmtId="3" fontId="0" fillId="0" borderId="7" xfId="0" applyNumberFormat="1" applyBorder="1">
      <alignment vertical="center"/>
    </xf>
    <xf numFmtId="0" fontId="5" fillId="0" borderId="1" xfId="0" applyFont="1" applyBorder="1" applyAlignment="1">
      <alignment horizontal="right"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6" fillId="0" borderId="3" xfId="0" applyFont="1" applyBorder="1">
      <alignment vertical="center"/>
    </xf>
    <xf numFmtId="3" fontId="0" fillId="0" borderId="3" xfId="0" applyNumberFormat="1" applyFill="1" applyBorder="1">
      <alignment vertical="center"/>
    </xf>
    <xf numFmtId="0" fontId="6" fillId="0" borderId="3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right" vertical="center"/>
    </xf>
    <xf numFmtId="3" fontId="0" fillId="0" borderId="1" xfId="0" applyNumberFormat="1" applyFill="1" applyBorder="1">
      <alignment vertical="center"/>
    </xf>
    <xf numFmtId="0" fontId="6" fillId="0" borderId="1" xfId="0" applyFont="1" applyBorder="1" applyAlignment="1">
      <alignment horizontal="left" vertical="center" indent="2"/>
    </xf>
    <xf numFmtId="0" fontId="7" fillId="0" borderId="8" xfId="0" applyFont="1" applyFill="1" applyBorder="1" applyAlignment="1">
      <alignment horizontal="left" vertical="center" indent="2"/>
    </xf>
    <xf numFmtId="0" fontId="0" fillId="0" borderId="1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1"/>
    </xf>
    <xf numFmtId="0" fontId="0" fillId="0" borderId="6" xfId="0" applyBorder="1">
      <alignment vertical="center"/>
    </xf>
    <xf numFmtId="0" fontId="5" fillId="0" borderId="5" xfId="0" applyFont="1" applyBorder="1" applyAlignment="1">
      <alignment horizontal="left" vertical="center" wrapText="1" indent="2" shrinkToFit="1"/>
    </xf>
    <xf numFmtId="0" fontId="0" fillId="0" borderId="2" xfId="0" applyBorder="1" applyAlignment="1">
      <alignment horizontal="left" vertical="center" indent="2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2" shrinkToFit="1"/>
    </xf>
    <xf numFmtId="3" fontId="0" fillId="0" borderId="4" xfId="0" applyNumberFormat="1" applyFill="1" applyBorder="1">
      <alignment vertical="center"/>
    </xf>
    <xf numFmtId="3" fontId="0" fillId="0" borderId="5" xfId="0" applyNumberFormat="1" applyFill="1" applyBorder="1">
      <alignment vertical="center"/>
    </xf>
    <xf numFmtId="3" fontId="0" fillId="0" borderId="7" xfId="0" applyNumberFormat="1" applyFill="1" applyBorder="1">
      <alignment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view="pageBreakPreview" zoomScaleNormal="100" zoomScaleSheetLayoutView="100" workbookViewId="0">
      <pane ySplit="5" topLeftCell="A6" activePane="bottomLeft" state="frozen"/>
      <selection activeCell="A22" sqref="A22"/>
      <selection pane="bottomLeft" sqref="A1:C1"/>
    </sheetView>
  </sheetViews>
  <sheetFormatPr defaultRowHeight="13.5"/>
  <cols>
    <col min="1" max="1" width="46.625" customWidth="1"/>
    <col min="2" max="3" width="15" style="1" customWidth="1"/>
  </cols>
  <sheetData>
    <row r="1" spans="1:3" ht="17.25">
      <c r="A1" s="68" t="s">
        <v>140</v>
      </c>
      <c r="B1" s="68"/>
      <c r="C1" s="68"/>
    </row>
    <row r="2" spans="1:3">
      <c r="A2" s="69" t="s">
        <v>139</v>
      </c>
      <c r="B2" s="69"/>
      <c r="C2" s="69"/>
    </row>
    <row r="3" spans="1:3">
      <c r="C3" s="2" t="s">
        <v>0</v>
      </c>
    </row>
    <row r="4" spans="1:3">
      <c r="C4" s="2" t="s">
        <v>1</v>
      </c>
    </row>
    <row r="5" spans="1:3" s="6" customFormat="1" ht="24" customHeight="1">
      <c r="A5" s="3" t="s">
        <v>2</v>
      </c>
      <c r="B5" s="70" t="s">
        <v>82</v>
      </c>
      <c r="C5" s="71"/>
    </row>
    <row r="6" spans="1:3" ht="18" customHeight="1">
      <c r="A6" s="7" t="s">
        <v>83</v>
      </c>
      <c r="B6" s="52"/>
      <c r="C6" s="53"/>
    </row>
    <row r="7" spans="1:3" ht="18" customHeight="1">
      <c r="A7" s="22" t="s">
        <v>84</v>
      </c>
      <c r="B7" s="60"/>
      <c r="C7" s="61"/>
    </row>
    <row r="8" spans="1:3" ht="18" customHeight="1">
      <c r="A8" s="23" t="s">
        <v>85</v>
      </c>
      <c r="B8" s="64">
        <v>92425</v>
      </c>
      <c r="C8" s="65"/>
    </row>
    <row r="9" spans="1:3" ht="18" customHeight="1">
      <c r="A9" s="23" t="s">
        <v>86</v>
      </c>
      <c r="B9" s="64">
        <v>2120688</v>
      </c>
      <c r="C9" s="65"/>
    </row>
    <row r="10" spans="1:3" ht="18" customHeight="1">
      <c r="A10" s="23" t="s">
        <v>87</v>
      </c>
      <c r="B10" s="64">
        <v>16361</v>
      </c>
      <c r="C10" s="65"/>
    </row>
    <row r="11" spans="1:3" ht="18" customHeight="1">
      <c r="A11" s="23" t="s">
        <v>88</v>
      </c>
      <c r="B11" s="64">
        <v>510030</v>
      </c>
      <c r="C11" s="65"/>
    </row>
    <row r="12" spans="1:3" ht="18" customHeight="1">
      <c r="A12" s="23" t="s">
        <v>122</v>
      </c>
      <c r="B12" s="64">
        <v>270000</v>
      </c>
      <c r="C12" s="65"/>
    </row>
    <row r="13" spans="1:3" ht="18" customHeight="1">
      <c r="A13" s="23" t="s">
        <v>123</v>
      </c>
      <c r="B13" s="64">
        <v>2100</v>
      </c>
      <c r="C13" s="65"/>
    </row>
    <row r="14" spans="1:3" ht="18" customHeight="1">
      <c r="A14" s="23" t="s">
        <v>91</v>
      </c>
      <c r="B14" s="64">
        <v>451752</v>
      </c>
      <c r="C14" s="65"/>
    </row>
    <row r="15" spans="1:3" ht="27">
      <c r="A15" s="48" t="s">
        <v>141</v>
      </c>
      <c r="B15" s="64">
        <f>800333+210000+157500</f>
        <v>1167833</v>
      </c>
      <c r="C15" s="65"/>
    </row>
    <row r="16" spans="1:3" ht="27">
      <c r="A16" s="44" t="s">
        <v>124</v>
      </c>
      <c r="B16" s="66">
        <f>815160+115500</f>
        <v>930660</v>
      </c>
      <c r="C16" s="67"/>
    </row>
    <row r="17" spans="1:3" ht="18" customHeight="1">
      <c r="A17" s="15" t="s">
        <v>92</v>
      </c>
      <c r="B17" s="56">
        <f>SUM(B8:B16)</f>
        <v>5561849</v>
      </c>
      <c r="C17" s="57"/>
    </row>
    <row r="18" spans="1:3" ht="18" customHeight="1">
      <c r="A18" s="22" t="s">
        <v>93</v>
      </c>
      <c r="B18" s="52"/>
      <c r="C18" s="53"/>
    </row>
    <row r="19" spans="1:3" ht="18" customHeight="1">
      <c r="A19" s="40" t="s">
        <v>125</v>
      </c>
      <c r="B19" s="62"/>
      <c r="C19" s="63"/>
    </row>
    <row r="20" spans="1:3" ht="18" customHeight="1">
      <c r="A20" s="11" t="s">
        <v>95</v>
      </c>
      <c r="B20" s="64">
        <v>921151</v>
      </c>
      <c r="C20" s="65"/>
    </row>
    <row r="21" spans="1:3" ht="18" customHeight="1">
      <c r="A21" s="13" t="s">
        <v>96</v>
      </c>
      <c r="B21" s="66">
        <v>3549</v>
      </c>
      <c r="C21" s="67"/>
    </row>
    <row r="22" spans="1:3" ht="18" customHeight="1">
      <c r="A22" s="15" t="s">
        <v>97</v>
      </c>
      <c r="B22" s="56">
        <f>SUM(B20:B21)</f>
        <v>924700</v>
      </c>
      <c r="C22" s="57"/>
    </row>
    <row r="23" spans="1:3" ht="18" customHeight="1">
      <c r="A23" s="45" t="s">
        <v>126</v>
      </c>
      <c r="B23" s="52"/>
      <c r="C23" s="53"/>
    </row>
    <row r="24" spans="1:3" ht="18" customHeight="1">
      <c r="A24" s="39" t="s">
        <v>99</v>
      </c>
      <c r="B24" s="54">
        <v>0</v>
      </c>
      <c r="C24" s="55"/>
    </row>
    <row r="25" spans="1:3" ht="18" customHeight="1">
      <c r="A25" s="15" t="s">
        <v>100</v>
      </c>
      <c r="B25" s="56">
        <f>SUM(B24)</f>
        <v>0</v>
      </c>
      <c r="C25" s="57"/>
    </row>
    <row r="26" spans="1:3" ht="18" customHeight="1">
      <c r="A26" s="45" t="s">
        <v>127</v>
      </c>
      <c r="B26" s="52"/>
      <c r="C26" s="53"/>
    </row>
    <row r="27" spans="1:3" ht="18" customHeight="1">
      <c r="A27" s="39" t="s">
        <v>102</v>
      </c>
      <c r="B27" s="54">
        <v>3000000</v>
      </c>
      <c r="C27" s="55"/>
    </row>
    <row r="28" spans="1:3" ht="18" customHeight="1">
      <c r="A28" s="15" t="s">
        <v>103</v>
      </c>
      <c r="B28" s="56">
        <f>SUM(B27)</f>
        <v>3000000</v>
      </c>
      <c r="C28" s="57"/>
    </row>
    <row r="29" spans="1:3" ht="18" customHeight="1">
      <c r="A29" s="15" t="s">
        <v>128</v>
      </c>
      <c r="B29" s="56">
        <f>B17+B22+B25+B28</f>
        <v>9486549</v>
      </c>
      <c r="C29" s="57"/>
    </row>
    <row r="30" spans="1:3" ht="18" customHeight="1">
      <c r="A30" s="22" t="s">
        <v>105</v>
      </c>
      <c r="B30" s="52"/>
      <c r="C30" s="53"/>
    </row>
    <row r="31" spans="1:3" ht="18" customHeight="1">
      <c r="A31" s="21" t="s">
        <v>106</v>
      </c>
      <c r="B31" s="60"/>
      <c r="C31" s="61"/>
    </row>
    <row r="32" spans="1:3" ht="18" customHeight="1">
      <c r="A32" s="36" t="s">
        <v>107</v>
      </c>
      <c r="B32" s="62"/>
      <c r="C32" s="63"/>
    </row>
    <row r="33" spans="1:3" ht="18" customHeight="1">
      <c r="A33" s="23" t="s">
        <v>108</v>
      </c>
      <c r="B33" s="64">
        <v>3000000</v>
      </c>
      <c r="C33" s="65"/>
    </row>
    <row r="34" spans="1:3" ht="18" customHeight="1">
      <c r="A34" s="23" t="s">
        <v>109</v>
      </c>
      <c r="B34" s="64">
        <v>457055</v>
      </c>
      <c r="C34" s="65"/>
    </row>
    <row r="35" spans="1:3" ht="18" customHeight="1">
      <c r="A35" s="41" t="s">
        <v>110</v>
      </c>
      <c r="B35" s="64">
        <v>85928</v>
      </c>
      <c r="C35" s="65"/>
    </row>
    <row r="36" spans="1:3" ht="18" customHeight="1">
      <c r="A36" s="23" t="s">
        <v>111</v>
      </c>
      <c r="B36" s="64">
        <v>1458742</v>
      </c>
      <c r="C36" s="65"/>
    </row>
    <row r="37" spans="1:3" ht="18" customHeight="1">
      <c r="A37" s="37" t="s">
        <v>112</v>
      </c>
      <c r="B37" s="66">
        <v>576781</v>
      </c>
      <c r="C37" s="67"/>
    </row>
    <row r="38" spans="1:3" ht="18" customHeight="1">
      <c r="A38" s="15" t="s">
        <v>113</v>
      </c>
      <c r="B38" s="56">
        <f>SUM(B33:B37)</f>
        <v>5578506</v>
      </c>
      <c r="C38" s="57"/>
    </row>
    <row r="39" spans="1:3" ht="18" customHeight="1">
      <c r="A39" s="7" t="s">
        <v>129</v>
      </c>
      <c r="B39" s="52"/>
      <c r="C39" s="53"/>
    </row>
    <row r="40" spans="1:3" ht="18" customHeight="1">
      <c r="A40" s="43" t="s">
        <v>115</v>
      </c>
      <c r="B40" s="54">
        <v>4338000</v>
      </c>
      <c r="C40" s="55"/>
    </row>
    <row r="41" spans="1:3" ht="18" customHeight="1">
      <c r="A41" s="15" t="s">
        <v>116</v>
      </c>
      <c r="B41" s="56">
        <f>SUM(B40)</f>
        <v>4338000</v>
      </c>
      <c r="C41" s="57"/>
    </row>
    <row r="42" spans="1:3" ht="18" customHeight="1">
      <c r="A42" s="15" t="s">
        <v>117</v>
      </c>
      <c r="B42" s="56">
        <f>B38+B41</f>
        <v>9916506</v>
      </c>
      <c r="C42" s="57"/>
    </row>
    <row r="43" spans="1:3" ht="18" customHeight="1">
      <c r="A43" s="15" t="s">
        <v>130</v>
      </c>
      <c r="B43" s="58">
        <f>B29-B42</f>
        <v>-429957</v>
      </c>
      <c r="C43" s="59"/>
    </row>
  </sheetData>
  <mergeCells count="41">
    <mergeCell ref="B15:C15"/>
    <mergeCell ref="B14:C14"/>
    <mergeCell ref="A1:C1"/>
    <mergeCell ref="A2:C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B43:C43"/>
  </mergeCells>
  <phoneticPr fontId="2"/>
  <printOptions horizontalCentered="1"/>
  <pageMargins left="0.59055118110236227" right="0.59055118110236227" top="0.59055118110236227" bottom="0.59055118110236227" header="0.19685039370078741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zoomScaleNormal="100" zoomScaleSheetLayoutView="100" workbookViewId="0">
      <pane ySplit="5" topLeftCell="A6" activePane="bottomLeft" state="frozen"/>
      <selection activeCell="B42" sqref="B42:C42"/>
      <selection pane="bottomLeft" sqref="A1:C1"/>
    </sheetView>
  </sheetViews>
  <sheetFormatPr defaultRowHeight="13.5"/>
  <cols>
    <col min="1" max="1" width="46.625" customWidth="1"/>
    <col min="2" max="3" width="18.625" style="1" customWidth="1"/>
  </cols>
  <sheetData>
    <row r="1" spans="1:3" ht="17.25">
      <c r="A1" s="68" t="s">
        <v>138</v>
      </c>
      <c r="B1" s="68"/>
      <c r="C1" s="68"/>
    </row>
    <row r="2" spans="1:3">
      <c r="A2" s="69" t="s">
        <v>139</v>
      </c>
      <c r="B2" s="69"/>
      <c r="C2" s="69"/>
    </row>
    <row r="3" spans="1:3">
      <c r="C3" s="2" t="s">
        <v>0</v>
      </c>
    </row>
    <row r="4" spans="1:3">
      <c r="C4" s="2" t="s">
        <v>1</v>
      </c>
    </row>
    <row r="5" spans="1:3" s="6" customFormat="1" ht="24" customHeight="1">
      <c r="A5" s="3" t="s">
        <v>2</v>
      </c>
      <c r="B5" s="70" t="s">
        <v>82</v>
      </c>
      <c r="C5" s="71"/>
    </row>
    <row r="6" spans="1:3" ht="18" customHeight="1">
      <c r="A6" s="7" t="s">
        <v>83</v>
      </c>
      <c r="B6" s="52"/>
      <c r="C6" s="53"/>
    </row>
    <row r="7" spans="1:3" ht="18" customHeight="1">
      <c r="A7" s="36" t="s">
        <v>84</v>
      </c>
      <c r="B7" s="62"/>
      <c r="C7" s="63"/>
    </row>
    <row r="8" spans="1:3" ht="18" customHeight="1">
      <c r="A8" s="23" t="s">
        <v>85</v>
      </c>
      <c r="B8" s="64">
        <v>92425</v>
      </c>
      <c r="C8" s="65"/>
    </row>
    <row r="9" spans="1:3" ht="18" customHeight="1">
      <c r="A9" s="23" t="s">
        <v>86</v>
      </c>
      <c r="B9" s="64">
        <v>2120688</v>
      </c>
      <c r="C9" s="65"/>
    </row>
    <row r="10" spans="1:3" ht="18" customHeight="1">
      <c r="A10" s="23" t="s">
        <v>87</v>
      </c>
      <c r="B10" s="64">
        <v>16361</v>
      </c>
      <c r="C10" s="65"/>
    </row>
    <row r="11" spans="1:3" ht="18" customHeight="1">
      <c r="A11" s="23" t="s">
        <v>88</v>
      </c>
      <c r="B11" s="64">
        <v>510030</v>
      </c>
      <c r="C11" s="65"/>
    </row>
    <row r="12" spans="1:3" ht="18" customHeight="1">
      <c r="A12" s="23" t="s">
        <v>89</v>
      </c>
      <c r="B12" s="64">
        <v>270000</v>
      </c>
      <c r="C12" s="65"/>
    </row>
    <row r="13" spans="1:3" ht="18" customHeight="1">
      <c r="A13" s="23" t="s">
        <v>90</v>
      </c>
      <c r="B13" s="64">
        <v>2100</v>
      </c>
      <c r="C13" s="65"/>
    </row>
    <row r="14" spans="1:3" ht="18" customHeight="1">
      <c r="A14" s="23" t="s">
        <v>91</v>
      </c>
      <c r="B14" s="64">
        <v>451752</v>
      </c>
      <c r="C14" s="65"/>
    </row>
    <row r="15" spans="1:3" ht="18" customHeight="1">
      <c r="A15" s="37" t="s">
        <v>134</v>
      </c>
      <c r="B15" s="66">
        <v>2098493</v>
      </c>
      <c r="C15" s="67"/>
    </row>
    <row r="16" spans="1:3" ht="18" customHeight="1">
      <c r="A16" s="15" t="s">
        <v>92</v>
      </c>
      <c r="B16" s="56">
        <f>SUM(B8:C15)</f>
        <v>5561849</v>
      </c>
      <c r="C16" s="57"/>
    </row>
    <row r="17" spans="1:3" ht="18" customHeight="1">
      <c r="A17" s="22" t="s">
        <v>93</v>
      </c>
      <c r="B17" s="52"/>
      <c r="C17" s="53"/>
    </row>
    <row r="18" spans="1:3" ht="18" customHeight="1">
      <c r="A18" s="36" t="s">
        <v>94</v>
      </c>
      <c r="B18" s="62"/>
      <c r="C18" s="63"/>
    </row>
    <row r="19" spans="1:3" ht="18" customHeight="1">
      <c r="A19" s="11" t="s">
        <v>95</v>
      </c>
      <c r="B19" s="64">
        <v>921151</v>
      </c>
      <c r="C19" s="65"/>
    </row>
    <row r="20" spans="1:3" ht="18" customHeight="1">
      <c r="A20" s="13" t="s">
        <v>96</v>
      </c>
      <c r="B20" s="66">
        <v>3549</v>
      </c>
      <c r="C20" s="67"/>
    </row>
    <row r="21" spans="1:3" ht="18" customHeight="1">
      <c r="A21" s="15" t="s">
        <v>97</v>
      </c>
      <c r="B21" s="56">
        <f>SUM(B19:C20)</f>
        <v>924700</v>
      </c>
      <c r="C21" s="57"/>
    </row>
    <row r="22" spans="1:3" ht="18" customHeight="1">
      <c r="A22" s="22" t="s">
        <v>98</v>
      </c>
      <c r="B22" s="60"/>
      <c r="C22" s="61"/>
    </row>
    <row r="23" spans="1:3" ht="18" customHeight="1">
      <c r="A23" s="38" t="s">
        <v>99</v>
      </c>
      <c r="B23" s="54">
        <v>0</v>
      </c>
      <c r="C23" s="55"/>
    </row>
    <row r="24" spans="1:3" ht="18" customHeight="1">
      <c r="A24" s="15" t="s">
        <v>100</v>
      </c>
      <c r="B24" s="56">
        <f>SUM(B23)</f>
        <v>0</v>
      </c>
      <c r="C24" s="57"/>
    </row>
    <row r="25" spans="1:3" ht="18" customHeight="1">
      <c r="A25" s="22" t="s">
        <v>101</v>
      </c>
      <c r="B25" s="60"/>
      <c r="C25" s="61"/>
    </row>
    <row r="26" spans="1:3" ht="18" customHeight="1">
      <c r="A26" s="39" t="s">
        <v>102</v>
      </c>
      <c r="B26" s="54">
        <v>3000000</v>
      </c>
      <c r="C26" s="55"/>
    </row>
    <row r="27" spans="1:3" ht="18" customHeight="1">
      <c r="A27" s="15" t="s">
        <v>103</v>
      </c>
      <c r="B27" s="56">
        <f>SUM(B26)</f>
        <v>3000000</v>
      </c>
      <c r="C27" s="57"/>
    </row>
    <row r="28" spans="1:3" ht="18" customHeight="1">
      <c r="A28" s="15" t="s">
        <v>104</v>
      </c>
      <c r="B28" s="56">
        <f>B21+B24+B27</f>
        <v>3924700</v>
      </c>
      <c r="C28" s="57"/>
    </row>
    <row r="29" spans="1:3" ht="18" customHeight="1">
      <c r="A29" s="15" t="s">
        <v>105</v>
      </c>
      <c r="B29" s="56">
        <f>B16+B28</f>
        <v>9486549</v>
      </c>
      <c r="C29" s="57"/>
    </row>
    <row r="30" spans="1:3" ht="18" customHeight="1">
      <c r="A30" s="21" t="s">
        <v>106</v>
      </c>
      <c r="B30" s="60"/>
      <c r="C30" s="61"/>
    </row>
    <row r="31" spans="1:3" ht="18" customHeight="1">
      <c r="A31" s="36" t="s">
        <v>107</v>
      </c>
      <c r="B31" s="62"/>
      <c r="C31" s="63"/>
    </row>
    <row r="32" spans="1:3" ht="18" customHeight="1">
      <c r="A32" s="40" t="s">
        <v>108</v>
      </c>
      <c r="B32" s="62">
        <v>3000000</v>
      </c>
      <c r="C32" s="63"/>
    </row>
    <row r="33" spans="1:3" ht="18" customHeight="1">
      <c r="A33" s="23" t="s">
        <v>109</v>
      </c>
      <c r="B33" s="64">
        <v>457055</v>
      </c>
      <c r="C33" s="65"/>
    </row>
    <row r="34" spans="1:3" ht="18" customHeight="1">
      <c r="A34" s="41" t="s">
        <v>110</v>
      </c>
      <c r="B34" s="64">
        <v>85928</v>
      </c>
      <c r="C34" s="65"/>
    </row>
    <row r="35" spans="1:3" ht="18" customHeight="1">
      <c r="A35" s="23" t="s">
        <v>111</v>
      </c>
      <c r="B35" s="64">
        <v>1458742</v>
      </c>
      <c r="C35" s="65"/>
    </row>
    <row r="36" spans="1:3" ht="18" customHeight="1">
      <c r="A36" s="37" t="s">
        <v>112</v>
      </c>
      <c r="B36" s="66">
        <v>576781</v>
      </c>
      <c r="C36" s="67"/>
    </row>
    <row r="37" spans="1:3" ht="18" customHeight="1">
      <c r="A37" s="15" t="s">
        <v>113</v>
      </c>
      <c r="B37" s="56">
        <f>SUM(B32:C36)</f>
        <v>5578506</v>
      </c>
      <c r="C37" s="57"/>
    </row>
    <row r="38" spans="1:3" ht="18" customHeight="1">
      <c r="A38" s="42" t="s">
        <v>114</v>
      </c>
      <c r="B38" s="52"/>
      <c r="C38" s="53"/>
    </row>
    <row r="39" spans="1:3" ht="18" customHeight="1">
      <c r="A39" s="43" t="s">
        <v>115</v>
      </c>
      <c r="B39" s="54">
        <v>4338000</v>
      </c>
      <c r="C39" s="55"/>
    </row>
    <row r="40" spans="1:3" ht="18" customHeight="1">
      <c r="A40" s="15" t="s">
        <v>116</v>
      </c>
      <c r="B40" s="56">
        <f>SUM(B39)</f>
        <v>4338000</v>
      </c>
      <c r="C40" s="57"/>
    </row>
    <row r="41" spans="1:3" ht="18" customHeight="1">
      <c r="A41" s="15" t="s">
        <v>117</v>
      </c>
      <c r="B41" s="56">
        <f>B37+B40</f>
        <v>9916506</v>
      </c>
      <c r="C41" s="57"/>
    </row>
    <row r="42" spans="1:3" ht="18" customHeight="1">
      <c r="A42" s="7" t="s">
        <v>118</v>
      </c>
      <c r="B42" s="52"/>
      <c r="C42" s="53"/>
    </row>
    <row r="43" spans="1:3" ht="18" customHeight="1">
      <c r="A43" s="40" t="s">
        <v>119</v>
      </c>
      <c r="B43" s="72">
        <v>-200034</v>
      </c>
      <c r="C43" s="73"/>
    </row>
    <row r="44" spans="1:3" ht="18" customHeight="1">
      <c r="A44" s="37" t="s">
        <v>79</v>
      </c>
      <c r="B44" s="74">
        <v>-229923</v>
      </c>
      <c r="C44" s="75"/>
    </row>
    <row r="45" spans="1:3" ht="18" customHeight="1">
      <c r="A45" s="15" t="s">
        <v>120</v>
      </c>
      <c r="B45" s="58">
        <f>SUM(B43:C44)</f>
        <v>-429957</v>
      </c>
      <c r="C45" s="59"/>
    </row>
    <row r="46" spans="1:3" ht="18" customHeight="1">
      <c r="A46" s="15" t="s">
        <v>121</v>
      </c>
      <c r="B46" s="56">
        <f>B41+B45</f>
        <v>9486549</v>
      </c>
      <c r="C46" s="57"/>
    </row>
  </sheetData>
  <mergeCells count="44">
    <mergeCell ref="B15:C15"/>
    <mergeCell ref="B44:C44"/>
    <mergeCell ref="B14:C14"/>
    <mergeCell ref="A1:C1"/>
    <mergeCell ref="A2:C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5:C45"/>
    <mergeCell ref="B46:C46"/>
    <mergeCell ref="B39:C39"/>
    <mergeCell ref="B40:C40"/>
    <mergeCell ref="B41:C41"/>
    <mergeCell ref="B42:C42"/>
    <mergeCell ref="B43:C43"/>
  </mergeCells>
  <phoneticPr fontId="2"/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Normal="100" zoomScaleSheetLayoutView="100" workbookViewId="0">
      <pane ySplit="5" topLeftCell="A6" activePane="bottomLeft" state="frozen"/>
      <selection activeCell="B42" sqref="B42:C42"/>
      <selection pane="bottomLeft" sqref="A1:D1"/>
    </sheetView>
  </sheetViews>
  <sheetFormatPr defaultRowHeight="13.5"/>
  <cols>
    <col min="1" max="1" width="46.625" customWidth="1"/>
    <col min="2" max="4" width="15.625" style="1" customWidth="1"/>
  </cols>
  <sheetData>
    <row r="1" spans="1:4" ht="17.25">
      <c r="A1" s="68" t="s">
        <v>136</v>
      </c>
      <c r="B1" s="68"/>
      <c r="C1" s="68"/>
      <c r="D1" s="68"/>
    </row>
    <row r="2" spans="1:4">
      <c r="A2" s="69" t="s">
        <v>137</v>
      </c>
      <c r="B2" s="69"/>
      <c r="C2" s="69"/>
      <c r="D2" s="69"/>
    </row>
    <row r="3" spans="1:4">
      <c r="D3" s="2" t="s">
        <v>0</v>
      </c>
    </row>
    <row r="4" spans="1:4">
      <c r="D4" s="2" t="s">
        <v>1</v>
      </c>
    </row>
    <row r="5" spans="1:4" s="6" customFormat="1" ht="27">
      <c r="A5" s="3" t="s">
        <v>2</v>
      </c>
      <c r="B5" s="4" t="s">
        <v>3</v>
      </c>
      <c r="C5" s="5" t="s">
        <v>4</v>
      </c>
      <c r="D5" s="5" t="s">
        <v>5</v>
      </c>
    </row>
    <row r="6" spans="1:4">
      <c r="A6" s="7" t="s">
        <v>6</v>
      </c>
      <c r="B6" s="8"/>
      <c r="C6" s="8"/>
      <c r="D6" s="8"/>
    </row>
    <row r="7" spans="1:4">
      <c r="A7" s="9" t="s">
        <v>7</v>
      </c>
      <c r="B7" s="10"/>
      <c r="C7" s="10"/>
      <c r="D7" s="10"/>
    </row>
    <row r="8" spans="1:4">
      <c r="A8" s="11" t="s">
        <v>8</v>
      </c>
      <c r="B8" s="12">
        <v>5000</v>
      </c>
      <c r="C8" s="12">
        <v>0</v>
      </c>
      <c r="D8" s="12"/>
    </row>
    <row r="9" spans="1:4">
      <c r="A9" s="11" t="s">
        <v>9</v>
      </c>
      <c r="B9" s="12">
        <v>174000</v>
      </c>
      <c r="C9" s="12">
        <v>0</v>
      </c>
      <c r="D9" s="12"/>
    </row>
    <row r="10" spans="1:4">
      <c r="A10" s="11" t="s">
        <v>10</v>
      </c>
      <c r="B10" s="12">
        <v>1393750</v>
      </c>
      <c r="C10" s="12">
        <v>0</v>
      </c>
      <c r="D10" s="12"/>
    </row>
    <row r="11" spans="1:4">
      <c r="A11" s="15" t="s">
        <v>11</v>
      </c>
      <c r="B11" s="16">
        <f>SUM(B8:B10)</f>
        <v>1572750</v>
      </c>
      <c r="C11" s="16">
        <f>SUM(C8:C10)</f>
        <v>0</v>
      </c>
      <c r="D11" s="16">
        <f>B11+C11</f>
        <v>1572750</v>
      </c>
    </row>
    <row r="12" spans="1:4">
      <c r="A12" s="9" t="s">
        <v>12</v>
      </c>
      <c r="B12" s="10"/>
      <c r="C12" s="10"/>
      <c r="D12" s="10"/>
    </row>
    <row r="13" spans="1:4">
      <c r="A13" s="11" t="s">
        <v>13</v>
      </c>
      <c r="B13" s="12">
        <v>102000</v>
      </c>
      <c r="C13" s="12">
        <v>0</v>
      </c>
      <c r="D13" s="12"/>
    </row>
    <row r="14" spans="1:4">
      <c r="A14" s="24" t="s">
        <v>132</v>
      </c>
      <c r="B14" s="25">
        <f>600000*3</f>
        <v>1800000</v>
      </c>
      <c r="C14" s="25">
        <v>0</v>
      </c>
      <c r="D14" s="25"/>
    </row>
    <row r="15" spans="1:4">
      <c r="A15" s="13" t="s">
        <v>14</v>
      </c>
      <c r="B15" s="14">
        <v>0</v>
      </c>
      <c r="C15" s="14">
        <v>0</v>
      </c>
      <c r="D15" s="14"/>
    </row>
    <row r="16" spans="1:4">
      <c r="A16" s="15" t="s">
        <v>11</v>
      </c>
      <c r="B16" s="16">
        <f>SUM(B13:B15)</f>
        <v>1902000</v>
      </c>
      <c r="C16" s="16">
        <f>SUM(C13:C15)</f>
        <v>0</v>
      </c>
      <c r="D16" s="16">
        <f>B16+C16</f>
        <v>1902000</v>
      </c>
    </row>
    <row r="17" spans="1:4">
      <c r="A17" s="9" t="s">
        <v>15</v>
      </c>
      <c r="B17" s="10"/>
      <c r="C17" s="10"/>
      <c r="D17" s="10"/>
    </row>
    <row r="18" spans="1:4">
      <c r="A18" s="13" t="s">
        <v>16</v>
      </c>
      <c r="B18" s="14">
        <v>0</v>
      </c>
      <c r="C18" s="14">
        <v>0</v>
      </c>
      <c r="D18" s="14"/>
    </row>
    <row r="19" spans="1:4">
      <c r="A19" s="15" t="s">
        <v>11</v>
      </c>
      <c r="B19" s="16">
        <f>B18</f>
        <v>0</v>
      </c>
      <c r="C19" s="16">
        <f>C18</f>
        <v>0</v>
      </c>
      <c r="D19" s="16">
        <f>B19+C19</f>
        <v>0</v>
      </c>
    </row>
    <row r="20" spans="1:4">
      <c r="A20" s="9" t="s">
        <v>17</v>
      </c>
      <c r="B20" s="10"/>
      <c r="C20" s="10"/>
      <c r="D20" s="10"/>
    </row>
    <row r="21" spans="1:4">
      <c r="A21" s="17" t="s">
        <v>18</v>
      </c>
      <c r="B21" s="49">
        <f>840000+378630+435225</f>
        <v>1653855</v>
      </c>
      <c r="C21" s="46" t="s">
        <v>131</v>
      </c>
      <c r="D21" s="12"/>
    </row>
    <row r="22" spans="1:4">
      <c r="A22" s="18" t="s">
        <v>19</v>
      </c>
      <c r="B22" s="49">
        <f>335000+54500</f>
        <v>389500</v>
      </c>
      <c r="C22" s="46" t="s">
        <v>131</v>
      </c>
      <c r="D22" s="12"/>
    </row>
    <row r="23" spans="1:4">
      <c r="A23" s="18" t="s">
        <v>20</v>
      </c>
      <c r="B23" s="49">
        <f>611100</f>
        <v>611100</v>
      </c>
      <c r="C23" s="46" t="s">
        <v>131</v>
      </c>
      <c r="D23" s="12"/>
    </row>
    <row r="24" spans="1:4">
      <c r="A24" s="18" t="s">
        <v>21</v>
      </c>
      <c r="B24" s="49">
        <v>0</v>
      </c>
      <c r="C24" s="46" t="s">
        <v>131</v>
      </c>
      <c r="D24" s="12"/>
    </row>
    <row r="25" spans="1:4">
      <c r="A25" s="18" t="s">
        <v>22</v>
      </c>
      <c r="B25" s="49">
        <f>141131+21305+151059+20435+4544180+800333+2520000+1512000+3000000+3990000+472500</f>
        <v>17172943</v>
      </c>
      <c r="C25" s="46" t="s">
        <v>131</v>
      </c>
      <c r="D25" s="12"/>
    </row>
    <row r="26" spans="1:4">
      <c r="A26" s="18" t="s">
        <v>23</v>
      </c>
      <c r="B26" s="49">
        <v>0</v>
      </c>
      <c r="C26" s="46" t="s">
        <v>131</v>
      </c>
      <c r="D26" s="12"/>
    </row>
    <row r="27" spans="1:4" ht="24" customHeight="1">
      <c r="A27" s="18" t="s">
        <v>24</v>
      </c>
      <c r="B27" s="49">
        <f>17876334+40000+2200023</f>
        <v>20116357</v>
      </c>
      <c r="C27" s="46" t="s">
        <v>131</v>
      </c>
      <c r="D27" s="12"/>
    </row>
    <row r="28" spans="1:4">
      <c r="A28" s="18" t="s">
        <v>25</v>
      </c>
      <c r="B28" s="46" t="s">
        <v>131</v>
      </c>
      <c r="C28" s="12">
        <v>0</v>
      </c>
      <c r="D28" s="12"/>
    </row>
    <row r="29" spans="1:4">
      <c r="A29" s="18" t="s">
        <v>26</v>
      </c>
      <c r="B29" s="46" t="s">
        <v>131</v>
      </c>
      <c r="C29" s="12">
        <v>0</v>
      </c>
      <c r="D29" s="12"/>
    </row>
    <row r="30" spans="1:4">
      <c r="A30" s="19" t="s">
        <v>27</v>
      </c>
      <c r="B30" s="47" t="s">
        <v>131</v>
      </c>
      <c r="C30" s="14">
        <v>0</v>
      </c>
      <c r="D30" s="14"/>
    </row>
    <row r="31" spans="1:4">
      <c r="A31" s="15" t="s">
        <v>11</v>
      </c>
      <c r="B31" s="16">
        <f>SUM(B21:B30)</f>
        <v>39943755</v>
      </c>
      <c r="C31" s="16">
        <f>SUM(C21:C30)</f>
        <v>0</v>
      </c>
      <c r="D31" s="16">
        <f>B31+C31</f>
        <v>39943755</v>
      </c>
    </row>
    <row r="32" spans="1:4">
      <c r="A32" s="9" t="s">
        <v>28</v>
      </c>
      <c r="B32" s="10"/>
      <c r="C32" s="10"/>
      <c r="D32" s="10"/>
    </row>
    <row r="33" spans="1:4">
      <c r="A33" s="11" t="s">
        <v>29</v>
      </c>
      <c r="B33" s="12">
        <v>559</v>
      </c>
      <c r="C33" s="12">
        <v>0</v>
      </c>
      <c r="D33" s="12"/>
    </row>
    <row r="34" spans="1:4">
      <c r="A34" s="13" t="s">
        <v>30</v>
      </c>
      <c r="B34" s="14">
        <v>145556</v>
      </c>
      <c r="C34" s="14">
        <v>0</v>
      </c>
      <c r="D34" s="14"/>
    </row>
    <row r="35" spans="1:4">
      <c r="A35" s="15" t="s">
        <v>11</v>
      </c>
      <c r="B35" s="16">
        <f>SUM(B33:B34)</f>
        <v>146115</v>
      </c>
      <c r="C35" s="16">
        <f>SUM(C33:C34)</f>
        <v>0</v>
      </c>
      <c r="D35" s="16">
        <f>B35+C35</f>
        <v>146115</v>
      </c>
    </row>
    <row r="36" spans="1:4">
      <c r="A36" s="15" t="s">
        <v>31</v>
      </c>
      <c r="B36" s="20">
        <f>B11+B16+B19+B31+B35</f>
        <v>43564620</v>
      </c>
      <c r="C36" s="20">
        <f>C11+C16+C19+C31+C35</f>
        <v>0</v>
      </c>
      <c r="D36" s="20">
        <f>B36+C36</f>
        <v>43564620</v>
      </c>
    </row>
    <row r="37" spans="1:4">
      <c r="A37" s="21" t="s">
        <v>32</v>
      </c>
      <c r="B37" s="10"/>
      <c r="C37" s="10"/>
      <c r="D37" s="10"/>
    </row>
    <row r="38" spans="1:4">
      <c r="A38" s="22" t="s">
        <v>33</v>
      </c>
      <c r="B38" s="10"/>
      <c r="C38" s="10"/>
      <c r="D38" s="10"/>
    </row>
    <row r="39" spans="1:4">
      <c r="A39" s="23" t="s">
        <v>34</v>
      </c>
      <c r="B39" s="12"/>
      <c r="C39" s="12"/>
      <c r="D39" s="12"/>
    </row>
    <row r="40" spans="1:4">
      <c r="A40" s="11" t="s">
        <v>35</v>
      </c>
      <c r="B40" s="49">
        <f>61920*9+410000</f>
        <v>967280</v>
      </c>
      <c r="C40" s="12">
        <v>0</v>
      </c>
      <c r="D40" s="12"/>
    </row>
    <row r="41" spans="1:4">
      <c r="A41" s="11" t="s">
        <v>36</v>
      </c>
      <c r="B41" s="49">
        <v>133324</v>
      </c>
      <c r="C41" s="12">
        <v>0</v>
      </c>
      <c r="D41" s="12"/>
    </row>
    <row r="42" spans="1:4">
      <c r="A42" s="24" t="s">
        <v>37</v>
      </c>
      <c r="B42" s="51">
        <v>0</v>
      </c>
      <c r="C42" s="25">
        <v>0</v>
      </c>
      <c r="D42" s="25"/>
    </row>
    <row r="43" spans="1:4">
      <c r="A43" s="13" t="s">
        <v>133</v>
      </c>
      <c r="B43" s="14">
        <f>600000*3</f>
        <v>1800000</v>
      </c>
      <c r="C43" s="14">
        <v>0</v>
      </c>
      <c r="D43" s="14"/>
    </row>
    <row r="44" spans="1:4">
      <c r="A44" s="15" t="s">
        <v>38</v>
      </c>
      <c r="B44" s="16">
        <f>SUM(B40:B43)</f>
        <v>2900604</v>
      </c>
      <c r="C44" s="16">
        <f>SUM(C40:C43)</f>
        <v>0</v>
      </c>
      <c r="D44" s="16">
        <f>B44+C44</f>
        <v>2900604</v>
      </c>
    </row>
    <row r="45" spans="1:4">
      <c r="A45" s="9" t="s">
        <v>39</v>
      </c>
      <c r="B45" s="10"/>
      <c r="C45" s="10"/>
      <c r="D45" s="10"/>
    </row>
    <row r="46" spans="1:4">
      <c r="A46" s="11" t="s">
        <v>40</v>
      </c>
      <c r="B46" s="12">
        <v>14587135</v>
      </c>
      <c r="C46" s="12">
        <v>0</v>
      </c>
      <c r="D46" s="12"/>
    </row>
    <row r="47" spans="1:4">
      <c r="A47" s="11" t="s">
        <v>41</v>
      </c>
      <c r="B47" s="12">
        <v>2067395</v>
      </c>
      <c r="C47" s="12">
        <v>0</v>
      </c>
      <c r="D47" s="12"/>
    </row>
    <row r="48" spans="1:4">
      <c r="A48" s="11" t="s">
        <v>42</v>
      </c>
      <c r="B48" s="12">
        <v>1646061</v>
      </c>
      <c r="C48" s="12">
        <v>0</v>
      </c>
      <c r="D48" s="12"/>
    </row>
    <row r="49" spans="1:4">
      <c r="A49" s="11" t="s">
        <v>43</v>
      </c>
      <c r="B49" s="12">
        <v>44500</v>
      </c>
      <c r="C49" s="12">
        <v>0</v>
      </c>
      <c r="D49" s="12"/>
    </row>
    <row r="50" spans="1:4">
      <c r="A50" s="11" t="s">
        <v>44</v>
      </c>
      <c r="B50" s="12">
        <v>226800</v>
      </c>
      <c r="C50" s="12">
        <v>0</v>
      </c>
      <c r="D50" s="12"/>
    </row>
    <row r="51" spans="1:4">
      <c r="A51" s="11" t="s">
        <v>45</v>
      </c>
      <c r="B51" s="12">
        <v>753648</v>
      </c>
      <c r="C51" s="12">
        <v>0</v>
      </c>
      <c r="D51" s="12"/>
    </row>
    <row r="52" spans="1:4">
      <c r="A52" s="11" t="s">
        <v>46</v>
      </c>
      <c r="B52" s="12">
        <v>10159</v>
      </c>
      <c r="C52" s="12">
        <v>0</v>
      </c>
      <c r="D52" s="12"/>
    </row>
    <row r="53" spans="1:4">
      <c r="A53" s="11" t="s">
        <v>47</v>
      </c>
      <c r="B53" s="12">
        <v>8455</v>
      </c>
      <c r="C53" s="12">
        <v>0</v>
      </c>
      <c r="D53" s="12"/>
    </row>
    <row r="54" spans="1:4">
      <c r="A54" s="11" t="s">
        <v>60</v>
      </c>
      <c r="B54" s="12">
        <v>2940</v>
      </c>
      <c r="C54" s="12">
        <v>0</v>
      </c>
      <c r="D54" s="12"/>
    </row>
    <row r="55" spans="1:4">
      <c r="A55" s="11" t="s">
        <v>48</v>
      </c>
      <c r="B55" s="12">
        <v>1848157</v>
      </c>
      <c r="C55" s="12">
        <v>0</v>
      </c>
      <c r="D55" s="12"/>
    </row>
    <row r="56" spans="1:4">
      <c r="A56" s="11" t="s">
        <v>49</v>
      </c>
      <c r="B56" s="12">
        <v>12750</v>
      </c>
      <c r="C56" s="12">
        <v>0</v>
      </c>
      <c r="D56" s="12"/>
    </row>
    <row r="57" spans="1:4">
      <c r="A57" s="11" t="s">
        <v>50</v>
      </c>
      <c r="B57" s="12">
        <v>13674915</v>
      </c>
      <c r="C57" s="12">
        <v>0</v>
      </c>
      <c r="D57" s="12"/>
    </row>
    <row r="58" spans="1:4">
      <c r="A58" s="11" t="s">
        <v>51</v>
      </c>
      <c r="B58" s="12">
        <v>39695</v>
      </c>
      <c r="C58" s="12">
        <v>0</v>
      </c>
      <c r="D58" s="12"/>
    </row>
    <row r="59" spans="1:4">
      <c r="A59" s="13" t="s">
        <v>52</v>
      </c>
      <c r="B59" s="14">
        <v>1260000</v>
      </c>
      <c r="C59" s="14">
        <v>0</v>
      </c>
      <c r="D59" s="14"/>
    </row>
    <row r="60" spans="1:4">
      <c r="A60" s="15" t="s">
        <v>53</v>
      </c>
      <c r="B60" s="16">
        <f>SUM(B46:B59)</f>
        <v>36182610</v>
      </c>
      <c r="C60" s="16">
        <f>SUM(C46:C59)</f>
        <v>0</v>
      </c>
      <c r="D60" s="16">
        <f>B60+C60</f>
        <v>36182610</v>
      </c>
    </row>
    <row r="61" spans="1:4">
      <c r="A61" s="15" t="s">
        <v>54</v>
      </c>
      <c r="B61" s="16">
        <f>B44+B60</f>
        <v>39083214</v>
      </c>
      <c r="C61" s="16">
        <f>C44+C60</f>
        <v>0</v>
      </c>
      <c r="D61" s="16">
        <f>B61+C61</f>
        <v>39083214</v>
      </c>
    </row>
    <row r="62" spans="1:4">
      <c r="A62" s="22" t="s">
        <v>55</v>
      </c>
      <c r="B62" s="10"/>
      <c r="C62" s="10"/>
      <c r="D62" s="10"/>
    </row>
    <row r="63" spans="1:4">
      <c r="A63" s="9" t="s">
        <v>34</v>
      </c>
      <c r="B63" s="10"/>
      <c r="C63" s="10"/>
      <c r="D63" s="10"/>
    </row>
    <row r="64" spans="1:4">
      <c r="A64" s="11" t="s">
        <v>35</v>
      </c>
      <c r="B64" s="49">
        <f>79333*12</f>
        <v>951996</v>
      </c>
      <c r="C64" s="12">
        <v>0</v>
      </c>
      <c r="D64" s="12"/>
    </row>
    <row r="65" spans="1:4">
      <c r="A65" s="11" t="s">
        <v>36</v>
      </c>
      <c r="B65" s="49">
        <v>21716</v>
      </c>
      <c r="C65" s="12">
        <v>0</v>
      </c>
      <c r="D65" s="12"/>
    </row>
    <row r="66" spans="1:4">
      <c r="A66" s="13" t="s">
        <v>37</v>
      </c>
      <c r="B66" s="50">
        <v>27115</v>
      </c>
      <c r="C66" s="14">
        <v>0</v>
      </c>
      <c r="D66" s="14"/>
    </row>
    <row r="67" spans="1:4">
      <c r="A67" s="15" t="s">
        <v>38</v>
      </c>
      <c r="B67" s="16">
        <f>SUM(B64:B66)</f>
        <v>1000827</v>
      </c>
      <c r="C67" s="16">
        <f>SUM(C64:C66)</f>
        <v>0</v>
      </c>
      <c r="D67" s="16">
        <f>B67+C67</f>
        <v>1000827</v>
      </c>
    </row>
    <row r="68" spans="1:4">
      <c r="A68" s="9" t="s">
        <v>39</v>
      </c>
      <c r="B68" s="10"/>
      <c r="C68" s="10"/>
      <c r="D68" s="10"/>
    </row>
    <row r="69" spans="1:4">
      <c r="A69" s="11" t="s">
        <v>56</v>
      </c>
      <c r="B69" s="12">
        <v>41000</v>
      </c>
      <c r="C69" s="12">
        <v>0</v>
      </c>
      <c r="D69" s="12"/>
    </row>
    <row r="70" spans="1:4">
      <c r="A70" s="11" t="s">
        <v>57</v>
      </c>
      <c r="B70" s="12">
        <v>11150</v>
      </c>
      <c r="C70" s="12">
        <v>0</v>
      </c>
      <c r="D70" s="12"/>
    </row>
    <row r="71" spans="1:4">
      <c r="A71" s="11" t="s">
        <v>58</v>
      </c>
      <c r="B71" s="12">
        <v>41236</v>
      </c>
      <c r="C71" s="12">
        <v>0</v>
      </c>
      <c r="D71" s="12"/>
    </row>
    <row r="72" spans="1:4">
      <c r="A72" s="11" t="s">
        <v>46</v>
      </c>
      <c r="B72" s="12">
        <v>194905</v>
      </c>
      <c r="C72" s="12">
        <v>0</v>
      </c>
      <c r="D72" s="12"/>
    </row>
    <row r="73" spans="1:4">
      <c r="A73" s="11" t="s">
        <v>47</v>
      </c>
      <c r="B73" s="12">
        <v>40899</v>
      </c>
      <c r="C73" s="12">
        <v>0</v>
      </c>
      <c r="D73" s="12"/>
    </row>
    <row r="74" spans="1:4">
      <c r="A74" s="11" t="s">
        <v>59</v>
      </c>
      <c r="B74" s="12">
        <v>123360</v>
      </c>
      <c r="C74" s="12">
        <v>0</v>
      </c>
      <c r="D74" s="12"/>
    </row>
    <row r="75" spans="1:4">
      <c r="A75" s="11" t="s">
        <v>48</v>
      </c>
      <c r="B75" s="12">
        <v>205351</v>
      </c>
      <c r="C75" s="12">
        <v>0</v>
      </c>
      <c r="D75" s="12"/>
    </row>
    <row r="76" spans="1:4">
      <c r="A76" s="11" t="s">
        <v>60</v>
      </c>
      <c r="B76" s="12">
        <v>74068</v>
      </c>
      <c r="C76" s="12">
        <v>0</v>
      </c>
      <c r="D76" s="12"/>
    </row>
    <row r="77" spans="1:4">
      <c r="A77" s="11" t="s">
        <v>61</v>
      </c>
      <c r="B77" s="12">
        <v>48500</v>
      </c>
      <c r="C77" s="12">
        <v>0</v>
      </c>
      <c r="D77" s="12"/>
    </row>
    <row r="78" spans="1:4">
      <c r="A78" s="11" t="s">
        <v>49</v>
      </c>
      <c r="B78" s="12">
        <v>247257</v>
      </c>
      <c r="C78" s="12">
        <v>0</v>
      </c>
      <c r="D78" s="12"/>
    </row>
    <row r="79" spans="1:4">
      <c r="A79" s="11" t="s">
        <v>62</v>
      </c>
      <c r="B79" s="12">
        <v>16400</v>
      </c>
      <c r="C79" s="12">
        <v>0</v>
      </c>
      <c r="D79" s="12"/>
    </row>
    <row r="80" spans="1:4">
      <c r="A80" s="11" t="s">
        <v>52</v>
      </c>
      <c r="B80" s="12">
        <v>210800</v>
      </c>
      <c r="C80" s="12">
        <v>0</v>
      </c>
      <c r="D80" s="12"/>
    </row>
    <row r="81" spans="1:4">
      <c r="A81" s="11" t="s">
        <v>63</v>
      </c>
      <c r="B81" s="12">
        <v>1000</v>
      </c>
      <c r="C81" s="12">
        <v>0</v>
      </c>
      <c r="D81" s="12"/>
    </row>
    <row r="82" spans="1:4">
      <c r="A82" s="11" t="s">
        <v>64</v>
      </c>
      <c r="B82" s="12">
        <v>62399</v>
      </c>
      <c r="C82" s="12">
        <v>0</v>
      </c>
      <c r="D82" s="12"/>
    </row>
    <row r="83" spans="1:4">
      <c r="A83" s="11" t="s">
        <v>50</v>
      </c>
      <c r="B83" s="12">
        <v>1519435</v>
      </c>
      <c r="C83" s="12">
        <v>0</v>
      </c>
      <c r="D83" s="12"/>
    </row>
    <row r="84" spans="1:4">
      <c r="A84" s="24" t="s">
        <v>65</v>
      </c>
      <c r="B84" s="25">
        <v>122666</v>
      </c>
      <c r="C84" s="12">
        <v>0</v>
      </c>
      <c r="D84" s="25"/>
    </row>
    <row r="85" spans="1:4">
      <c r="A85" s="24" t="s">
        <v>66</v>
      </c>
      <c r="B85" s="25">
        <v>83659</v>
      </c>
      <c r="C85" s="12">
        <v>0</v>
      </c>
      <c r="D85" s="25"/>
    </row>
    <row r="86" spans="1:4">
      <c r="A86" s="24" t="s">
        <v>67</v>
      </c>
      <c r="B86" s="25">
        <v>545726</v>
      </c>
      <c r="C86" s="12">
        <v>0</v>
      </c>
      <c r="D86" s="25"/>
    </row>
    <row r="87" spans="1:4">
      <c r="A87" s="13" t="s">
        <v>68</v>
      </c>
      <c r="B87" s="14">
        <v>120691</v>
      </c>
      <c r="C87" s="12">
        <v>0</v>
      </c>
      <c r="D87" s="14"/>
    </row>
    <row r="88" spans="1:4">
      <c r="A88" s="15" t="s">
        <v>53</v>
      </c>
      <c r="B88" s="16">
        <f>SUM(B69:B87)</f>
        <v>3710502</v>
      </c>
      <c r="C88" s="16">
        <f>SUM(C69:C87)</f>
        <v>0</v>
      </c>
      <c r="D88" s="16">
        <f>B88+C88</f>
        <v>3710502</v>
      </c>
    </row>
    <row r="89" spans="1:4">
      <c r="A89" s="15" t="s">
        <v>69</v>
      </c>
      <c r="B89" s="16">
        <f>B67+B88</f>
        <v>4711329</v>
      </c>
      <c r="C89" s="16">
        <f>C67+C88</f>
        <v>0</v>
      </c>
      <c r="D89" s="16">
        <f>B89+C89</f>
        <v>4711329</v>
      </c>
    </row>
    <row r="90" spans="1:4">
      <c r="A90" s="15" t="s">
        <v>70</v>
      </c>
      <c r="B90" s="16">
        <f>B61+B89</f>
        <v>43794543</v>
      </c>
      <c r="C90" s="16">
        <f>C61+C89</f>
        <v>0</v>
      </c>
      <c r="D90" s="16">
        <f>B90+C90</f>
        <v>43794543</v>
      </c>
    </row>
    <row r="91" spans="1:4">
      <c r="A91" s="26" t="s">
        <v>71</v>
      </c>
      <c r="B91" s="27">
        <f>B36-B90</f>
        <v>-229923</v>
      </c>
      <c r="C91" s="27">
        <f>C36-C90</f>
        <v>0</v>
      </c>
      <c r="D91" s="28">
        <f>B91+C91</f>
        <v>-229923</v>
      </c>
    </row>
    <row r="92" spans="1:4">
      <c r="A92" s="29" t="s">
        <v>72</v>
      </c>
      <c r="B92" s="30"/>
      <c r="C92" s="30"/>
      <c r="D92" s="30"/>
    </row>
    <row r="93" spans="1:4">
      <c r="A93" s="31" t="s">
        <v>73</v>
      </c>
      <c r="B93" s="30">
        <v>0</v>
      </c>
      <c r="C93" s="30">
        <v>0</v>
      </c>
      <c r="D93" s="30"/>
    </row>
    <row r="94" spans="1:4">
      <c r="A94" s="32" t="s">
        <v>74</v>
      </c>
      <c r="B94" s="33">
        <f>SUM(B93:B93)</f>
        <v>0</v>
      </c>
      <c r="C94" s="33">
        <f>SUM(C93:C93)</f>
        <v>0</v>
      </c>
      <c r="D94" s="33">
        <f>B94+C94</f>
        <v>0</v>
      </c>
    </row>
    <row r="95" spans="1:4">
      <c r="A95" s="29" t="s">
        <v>75</v>
      </c>
      <c r="B95" s="30"/>
      <c r="C95" s="30"/>
      <c r="D95" s="30"/>
    </row>
    <row r="96" spans="1:4">
      <c r="A96" s="31" t="s">
        <v>76</v>
      </c>
      <c r="B96" s="30">
        <v>0</v>
      </c>
      <c r="C96" s="30">
        <v>0</v>
      </c>
      <c r="D96" s="30"/>
    </row>
    <row r="97" spans="1:4">
      <c r="A97" s="32" t="s">
        <v>77</v>
      </c>
      <c r="B97" s="33">
        <f>SUM(B96:B96)</f>
        <v>0</v>
      </c>
      <c r="C97" s="33">
        <f>SUM(C96:C96)</f>
        <v>0</v>
      </c>
      <c r="D97" s="33">
        <f>B97+C97</f>
        <v>0</v>
      </c>
    </row>
    <row r="98" spans="1:4">
      <c r="A98" s="34" t="s">
        <v>78</v>
      </c>
      <c r="B98" s="33">
        <v>0</v>
      </c>
      <c r="C98" s="33">
        <v>0</v>
      </c>
      <c r="D98" s="33">
        <f t="shared" ref="D98:D100" si="0">B98+C98</f>
        <v>0</v>
      </c>
    </row>
    <row r="99" spans="1:4">
      <c r="A99" s="34" t="s">
        <v>79</v>
      </c>
      <c r="B99" s="27">
        <v>-229923</v>
      </c>
      <c r="C99" s="33">
        <v>0</v>
      </c>
      <c r="D99" s="27">
        <f t="shared" si="0"/>
        <v>-229923</v>
      </c>
    </row>
    <row r="100" spans="1:4">
      <c r="A100" s="34" t="s">
        <v>80</v>
      </c>
      <c r="B100" s="27">
        <v>-200034</v>
      </c>
      <c r="C100" s="33">
        <v>0</v>
      </c>
      <c r="D100" s="27">
        <f t="shared" si="0"/>
        <v>-200034</v>
      </c>
    </row>
    <row r="101" spans="1:4">
      <c r="A101" s="34" t="s">
        <v>135</v>
      </c>
      <c r="B101" s="27">
        <f>B99+B100</f>
        <v>-429957</v>
      </c>
      <c r="C101" s="33">
        <v>0</v>
      </c>
      <c r="D101" s="27">
        <f>B101+C101</f>
        <v>-429957</v>
      </c>
    </row>
    <row r="102" spans="1:4">
      <c r="A102" s="35" t="s">
        <v>81</v>
      </c>
    </row>
  </sheetData>
  <mergeCells count="2">
    <mergeCell ref="A1:D1"/>
    <mergeCell ref="A2:D2"/>
  </mergeCells>
  <phoneticPr fontId="2"/>
  <printOptions horizontalCentered="1"/>
  <pageMargins left="0.59055118110236227" right="0.59055118110236227" top="0.59055118110236227" bottom="0.59055118110236227" header="0.19685039370078741" footer="0"/>
  <pageSetup paperSize="9" scale="95" orientation="portrait" verticalDpi="0" r:id="rId1"/>
  <rowBreaks count="1" manualBreakCount="1">
    <brk id="6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財産目録（KIC）</vt:lpstr>
      <vt:lpstr>貸借対照表（KIC）</vt:lpstr>
      <vt:lpstr>活動計算書（KIC）</vt:lpstr>
      <vt:lpstr>Sheet4</vt:lpstr>
      <vt:lpstr>'活動計算書（KIC）'!Print_Area</vt:lpstr>
    </vt:vector>
  </TitlesOfParts>
  <Company>KIC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yamamoto</cp:lastModifiedBy>
  <cp:lastPrinted>2012-09-27T05:23:26Z</cp:lastPrinted>
  <dcterms:created xsi:type="dcterms:W3CDTF">2012-09-27T01:31:49Z</dcterms:created>
  <dcterms:modified xsi:type="dcterms:W3CDTF">2013-10-30T02:19:27Z</dcterms:modified>
</cp:coreProperties>
</file>